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&amp;L" sheetId="1" r:id="rId1"/>
    <sheet name="BS" sheetId="2" r:id="rId2"/>
  </sheets>
  <definedNames>
    <definedName name="_xlnm.Print_Area" localSheetId="1">'BS'!$A$1:$K$55</definedName>
  </definedNames>
  <calcPr fullCalcOnLoad="1"/>
</workbook>
</file>

<file path=xl/sharedStrings.xml><?xml version="1.0" encoding="utf-8"?>
<sst xmlns="http://schemas.openxmlformats.org/spreadsheetml/2006/main" count="69" uniqueCount="64">
  <si>
    <t>STANDARD MOTOR PRODUCTS</t>
  </si>
  <si>
    <t>CONDENSED CONSOLIDATED BALANCE SHEETS</t>
  </si>
  <si>
    <t>(Dollars in thousands)</t>
  </si>
  <si>
    <t>ASSETS</t>
  </si>
  <si>
    <t>2006</t>
  </si>
  <si>
    <t>Cash</t>
  </si>
  <si>
    <t>Accounts receivable, gross</t>
  </si>
  <si>
    <t>Allowance for doubtful accounts</t>
  </si>
  <si>
    <t>Accounts receivable, net</t>
  </si>
  <si>
    <t>Inventories</t>
  </si>
  <si>
    <t>Other current assets</t>
  </si>
  <si>
    <t>Total current assets</t>
  </si>
  <si>
    <t>Property, plant and equipment, net</t>
  </si>
  <si>
    <t>Goodwill and other intangibles</t>
  </si>
  <si>
    <t>Other assets</t>
  </si>
  <si>
    <t>Total assets</t>
  </si>
  <si>
    <t>LIABILITIES AND STOCKHOLDERS' EQUITY</t>
  </si>
  <si>
    <t>Notes payable</t>
  </si>
  <si>
    <t>Current portion of long term debt</t>
  </si>
  <si>
    <t>Accounts payable trade</t>
  </si>
  <si>
    <t>Accrued customer returns</t>
  </si>
  <si>
    <t>Restructuring accrual</t>
  </si>
  <si>
    <t>Other current liabilities</t>
  </si>
  <si>
    <t>Total current liabilities</t>
  </si>
  <si>
    <t>Long-term debt</t>
  </si>
  <si>
    <t>Accrued asbestos liability</t>
  </si>
  <si>
    <t>Postretirement &amp; other liabilities</t>
  </si>
  <si>
    <t>Total liabilities</t>
  </si>
  <si>
    <t>Total stockholders' equity</t>
  </si>
  <si>
    <t>Total liabilities and stockholders' equity</t>
  </si>
  <si>
    <t>STANDARD MOTOR PRODUCTS, INC.</t>
  </si>
  <si>
    <t>Consolidated Statements of Operations</t>
  </si>
  <si>
    <t>(Dollars in thousands, except per share amounts)</t>
  </si>
  <si>
    <t>THREE MONTHS ENDED</t>
  </si>
  <si>
    <t>SIX MONTHS ENDED</t>
  </si>
  <si>
    <t>JUNE 30,</t>
  </si>
  <si>
    <t>2007</t>
  </si>
  <si>
    <t>NET SALES</t>
  </si>
  <si>
    <t>COST OF SALES</t>
  </si>
  <si>
    <t>GROSS PROFIT</t>
  </si>
  <si>
    <t>SELLING, GENERAL &amp; ADMINISTRATIVE EXPENSES</t>
  </si>
  <si>
    <t>GOODWILL IMPAIRMENT</t>
  </si>
  <si>
    <t>INTEGRATION EXPENSES</t>
  </si>
  <si>
    <t>OPERATING INCOME</t>
  </si>
  <si>
    <t>OTHER INCOME, NET</t>
  </si>
  <si>
    <t>INTEREST EXPENSE</t>
  </si>
  <si>
    <t>EARNINGS FROM CONTINUING OPERATIONS BEFORE TAXES</t>
  </si>
  <si>
    <t xml:space="preserve">INCOME TAX EXPENSE </t>
  </si>
  <si>
    <t>EARNINGS FROM CONTINUING OPERATIONS</t>
  </si>
  <si>
    <t>DISCONTINUED OPERATION, NET OF TAX</t>
  </si>
  <si>
    <t>CUMULATIVE EFFECT OF ACCOUNTING CHANGE</t>
  </si>
  <si>
    <t>NET EARNINGS</t>
  </si>
  <si>
    <t xml:space="preserve"> </t>
  </si>
  <si>
    <t>NET EARNINGS PER COMMON SHARE:</t>
  </si>
  <si>
    <t xml:space="preserve">   BASIC EARNINGS FROM CONTINUING OPERATIONS</t>
  </si>
  <si>
    <t xml:space="preserve">   DISCONTINUED OPERATION</t>
  </si>
  <si>
    <t xml:space="preserve">   CUMULATIVE EFFECT OF ACCOUNTING CHANGE</t>
  </si>
  <si>
    <t xml:space="preserve">   NET EARNINGS PER COMMON SHARE - BASIC</t>
  </si>
  <si>
    <t xml:space="preserve">   DILUTED EARNINGS FROM CONTINUING OPERATIONS</t>
  </si>
  <si>
    <t xml:space="preserve">   NET EARNINGS PER COMMON SHARE - DILUTED</t>
  </si>
  <si>
    <t>WEIGHTED AVERAGE NUMBER OF COMMON SHARES</t>
  </si>
  <si>
    <t>WEIGHTED AVERAGE NUMBER OF COMMON AND DILUTIVE SHARES</t>
  </si>
  <si>
    <t>December 31,</t>
  </si>
  <si>
    <t>June 30,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</si>
</sst>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_(* #,##0_);_(* \(#,##0\);_(* &quot;-&quot;??_);_(@_)"/>
    <numFmt numFmtId="168" formatCode="0.0%"/>
  </numFmts>
  <fonts count="15">
    <font>
      <sz val="10"/>
      <name val="Arial"/>
      <family val="0"/>
    </font>
    <font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9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2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i/>
      <sz val="11.5"/>
      <name val="Arial"/>
      <family val="2"/>
    </font>
    <font>
      <sz val="11"/>
      <name val="Arial"/>
      <family val="2"/>
    </font>
    <font>
      <sz val="11.5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2" borderId="5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" fontId="6" fillId="0" borderId="0" xfId="0" applyNumberFormat="1" applyFont="1" applyAlignment="1">
      <alignment horizontal="center"/>
    </xf>
    <xf numFmtId="16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2" borderId="5" xfId="0" applyFont="1" applyFill="1" applyBorder="1" applyAlignment="1">
      <alignment/>
    </xf>
    <xf numFmtId="166" fontId="1" fillId="0" borderId="0" xfId="0" applyNumberFormat="1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0" xfId="15" applyNumberFormat="1" applyFont="1" applyAlignment="1">
      <alignment/>
    </xf>
    <xf numFmtId="167" fontId="5" fillId="0" borderId="0" xfId="15" applyNumberFormat="1" applyFont="1" applyBorder="1" applyAlignment="1">
      <alignment/>
    </xf>
    <xf numFmtId="167" fontId="5" fillId="0" borderId="0" xfId="15" applyNumberFormat="1" applyFont="1" applyAlignment="1">
      <alignment/>
    </xf>
    <xf numFmtId="167" fontId="5" fillId="0" borderId="7" xfId="15" applyNumberFormat="1" applyFont="1" applyBorder="1" applyAlignment="1">
      <alignment/>
    </xf>
    <xf numFmtId="167" fontId="5" fillId="0" borderId="8" xfId="15" applyNumberFormat="1" applyFont="1" applyBorder="1" applyAlignment="1">
      <alignment/>
    </xf>
    <xf numFmtId="42" fontId="5" fillId="0" borderId="9" xfId="15" applyNumberFormat="1" applyFont="1" applyBorder="1" applyAlignment="1">
      <alignment/>
    </xf>
    <xf numFmtId="42" fontId="5" fillId="0" borderId="0" xfId="15" applyNumberFormat="1" applyFont="1" applyBorder="1" applyAlignment="1">
      <alignment/>
    </xf>
    <xf numFmtId="0" fontId="5" fillId="0" borderId="0" xfId="0" applyFont="1" applyFill="1" applyAlignment="1">
      <alignment/>
    </xf>
    <xf numFmtId="166" fontId="1" fillId="0" borderId="0" xfId="0" applyNumberFormat="1" applyFont="1" applyFill="1" applyAlignment="1">
      <alignment/>
    </xf>
    <xf numFmtId="167" fontId="5" fillId="0" borderId="0" xfId="15" applyNumberFormat="1" applyFont="1" applyFill="1" applyBorder="1" applyAlignment="1">
      <alignment/>
    </xf>
    <xf numFmtId="167" fontId="5" fillId="0" borderId="0" xfId="15" applyNumberFormat="1" applyFont="1" applyFill="1" applyAlignment="1">
      <alignment/>
    </xf>
    <xf numFmtId="167" fontId="5" fillId="0" borderId="0" xfId="0" applyNumberFormat="1" applyFont="1" applyAlignment="1">
      <alignment/>
    </xf>
    <xf numFmtId="166" fontId="5" fillId="0" borderId="9" xfId="15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167" fontId="0" fillId="0" borderId="7" xfId="15" applyNumberFormat="1" applyBorder="1" applyAlignment="1">
      <alignment/>
    </xf>
    <xf numFmtId="0" fontId="0" fillId="0" borderId="11" xfId="0" applyBorder="1" applyAlignment="1">
      <alignment/>
    </xf>
    <xf numFmtId="0" fontId="0" fillId="2" borderId="10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/>
    </xf>
    <xf numFmtId="0" fontId="0" fillId="2" borderId="11" xfId="0" applyFill="1" applyBorder="1" applyAlignment="1">
      <alignment/>
    </xf>
    <xf numFmtId="167" fontId="0" fillId="0" borderId="0" xfId="15" applyNumberFormat="1" applyAlignment="1">
      <alignment/>
    </xf>
    <xf numFmtId="0" fontId="9" fillId="0" borderId="0" xfId="0" applyFont="1" applyAlignment="1" quotePrefix="1">
      <alignment/>
    </xf>
    <xf numFmtId="167" fontId="9" fillId="0" borderId="0" xfId="15" applyNumberFormat="1" applyFont="1" applyAlignment="1">
      <alignment/>
    </xf>
    <xf numFmtId="0" fontId="11" fillId="0" borderId="0" xfId="0" applyFont="1" applyAlignment="1" quotePrefix="1">
      <alignment horizontal="left"/>
    </xf>
    <xf numFmtId="0" fontId="1" fillId="0" borderId="6" xfId="0" applyFont="1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42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167" fontId="1" fillId="0" borderId="0" xfId="15" applyNumberFormat="1" applyFont="1" applyAlignment="1">
      <alignment/>
    </xf>
    <xf numFmtId="41" fontId="1" fillId="0" borderId="7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67" fontId="1" fillId="0" borderId="0" xfId="15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/>
    </xf>
    <xf numFmtId="167" fontId="1" fillId="0" borderId="0" xfId="0" applyNumberFormat="1" applyFont="1" applyAlignment="1">
      <alignment/>
    </xf>
    <xf numFmtId="41" fontId="1" fillId="0" borderId="7" xfId="0" applyNumberFormat="1" applyFont="1" applyFill="1" applyBorder="1" applyAlignment="1">
      <alignment/>
    </xf>
    <xf numFmtId="167" fontId="1" fillId="0" borderId="7" xfId="15" applyNumberFormat="1" applyFont="1" applyBorder="1" applyAlignment="1">
      <alignment/>
    </xf>
    <xf numFmtId="42" fontId="1" fillId="0" borderId="12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43" fontId="1" fillId="0" borderId="0" xfId="15" applyFont="1" applyBorder="1" applyAlignment="1">
      <alignment/>
    </xf>
    <xf numFmtId="44" fontId="1" fillId="0" borderId="0" xfId="15" applyNumberFormat="1" applyFont="1" applyBorder="1" applyAlignment="1">
      <alignment/>
    </xf>
    <xf numFmtId="44" fontId="1" fillId="0" borderId="9" xfId="0" applyNumberFormat="1" applyFont="1" applyBorder="1" applyAlignment="1">
      <alignment/>
    </xf>
    <xf numFmtId="7" fontId="1" fillId="0" borderId="0" xfId="0" applyNumberFormat="1" applyFont="1" applyAlignment="1">
      <alignment/>
    </xf>
    <xf numFmtId="167" fontId="12" fillId="0" borderId="0" xfId="15" applyNumberFormat="1" applyFont="1" applyAlignment="1">
      <alignment horizontal="right"/>
    </xf>
    <xf numFmtId="0" fontId="13" fillId="0" borderId="0" xfId="0" applyFont="1" applyAlignment="1" quotePrefix="1">
      <alignment horizontal="left"/>
    </xf>
    <xf numFmtId="167" fontId="1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tabSelected="1" zoomScale="70" zoomScaleNormal="70" workbookViewId="0" topLeftCell="A7">
      <selection activeCell="A8" sqref="A8"/>
    </sheetView>
  </sheetViews>
  <sheetFormatPr defaultColWidth="9.140625" defaultRowHeight="12.75"/>
  <cols>
    <col min="1" max="1" width="80.7109375" style="0" bestFit="1" customWidth="1"/>
    <col min="3" max="3" width="15.7109375" style="0" customWidth="1"/>
    <col min="4" max="4" width="3.8515625" style="0" customWidth="1"/>
    <col min="5" max="5" width="15.7109375" style="0" customWidth="1"/>
    <col min="7" max="7" width="15.7109375" style="0" customWidth="1"/>
    <col min="8" max="8" width="4.421875" style="0" customWidth="1"/>
    <col min="9" max="9" width="15.7109375" style="0" customWidth="1"/>
  </cols>
  <sheetData>
    <row r="1" spans="1:9" ht="23.25">
      <c r="A1" s="75" t="s">
        <v>30</v>
      </c>
      <c r="B1" s="75"/>
      <c r="C1" s="75"/>
      <c r="D1" s="75"/>
      <c r="E1" s="75"/>
      <c r="F1" s="75"/>
      <c r="G1" s="75"/>
      <c r="H1" s="75"/>
      <c r="I1" s="75"/>
    </row>
    <row r="2" spans="1:9" ht="23.25">
      <c r="A2" s="75" t="s">
        <v>31</v>
      </c>
      <c r="B2" s="75"/>
      <c r="C2" s="75"/>
      <c r="D2" s="75"/>
      <c r="E2" s="75"/>
      <c r="F2" s="75"/>
      <c r="G2" s="75"/>
      <c r="H2" s="75"/>
      <c r="I2" s="75"/>
    </row>
    <row r="5" ht="14.25">
      <c r="A5" s="49" t="s">
        <v>32</v>
      </c>
    </row>
    <row r="8" spans="3:9" ht="15">
      <c r="C8" s="74" t="s">
        <v>33</v>
      </c>
      <c r="D8" s="74"/>
      <c r="E8" s="74"/>
      <c r="G8" s="74" t="s">
        <v>34</v>
      </c>
      <c r="H8" s="74"/>
      <c r="I8" s="74"/>
    </row>
    <row r="9" spans="1:9" ht="15">
      <c r="A9" s="13"/>
      <c r="B9" s="13"/>
      <c r="C9" s="74" t="str">
        <f>+G9</f>
        <v>JUNE 30,</v>
      </c>
      <c r="D9" s="74"/>
      <c r="E9" s="74"/>
      <c r="F9" s="13"/>
      <c r="G9" s="74" t="s">
        <v>35</v>
      </c>
      <c r="H9" s="74"/>
      <c r="I9" s="74"/>
    </row>
    <row r="10" spans="1:9" ht="15.75" thickBot="1">
      <c r="A10" s="13"/>
      <c r="B10" s="13"/>
      <c r="C10" s="50" t="s">
        <v>36</v>
      </c>
      <c r="D10" s="13"/>
      <c r="E10" s="50" t="s">
        <v>4</v>
      </c>
      <c r="F10" s="13"/>
      <c r="G10" s="51" t="str">
        <f>+C10</f>
        <v>2007</v>
      </c>
      <c r="H10" s="13"/>
      <c r="I10" s="50" t="s">
        <v>4</v>
      </c>
    </row>
    <row r="11" spans="1:9" ht="15">
      <c r="A11" s="13"/>
      <c r="B11" s="13"/>
      <c r="C11" s="13"/>
      <c r="D11" s="13"/>
      <c r="E11" s="13"/>
      <c r="F11" s="13"/>
      <c r="G11" s="13"/>
      <c r="H11" s="13"/>
      <c r="I11" s="13"/>
    </row>
    <row r="12" spans="1:9" ht="15">
      <c r="A12" s="13" t="s">
        <v>37</v>
      </c>
      <c r="B12" s="13"/>
      <c r="C12" s="52">
        <v>216950</v>
      </c>
      <c r="D12" s="13"/>
      <c r="E12" s="52">
        <v>229174</v>
      </c>
      <c r="F12" s="13"/>
      <c r="G12" s="52">
        <v>416765</v>
      </c>
      <c r="H12" s="13"/>
      <c r="I12" s="52">
        <v>439250</v>
      </c>
    </row>
    <row r="13" spans="1:9" ht="15">
      <c r="A13" s="13"/>
      <c r="B13" s="13"/>
      <c r="C13" s="53"/>
      <c r="D13" s="13"/>
      <c r="E13" s="53"/>
      <c r="F13" s="13"/>
      <c r="G13" s="53"/>
      <c r="H13" s="13"/>
      <c r="I13" s="53"/>
    </row>
    <row r="14" spans="1:9" ht="15">
      <c r="A14" s="13" t="s">
        <v>38</v>
      </c>
      <c r="B14" s="13"/>
      <c r="C14" s="55">
        <v>160261</v>
      </c>
      <c r="D14" s="13"/>
      <c r="E14" s="55">
        <v>172468</v>
      </c>
      <c r="F14" s="13"/>
      <c r="G14" s="55">
        <v>308201</v>
      </c>
      <c r="H14" s="13"/>
      <c r="I14" s="55">
        <v>329313</v>
      </c>
    </row>
    <row r="15" spans="1:9" ht="15">
      <c r="A15" s="13"/>
      <c r="B15" s="13"/>
      <c r="C15" s="56"/>
      <c r="D15" s="13"/>
      <c r="E15" s="56"/>
      <c r="F15" s="13"/>
      <c r="G15" s="56"/>
      <c r="H15" s="13"/>
      <c r="I15" s="56"/>
    </row>
    <row r="16" spans="1:9" ht="15">
      <c r="A16" s="13" t="s">
        <v>39</v>
      </c>
      <c r="B16" s="13"/>
      <c r="C16" s="58">
        <f>+C12-C14</f>
        <v>56689</v>
      </c>
      <c r="D16" s="13"/>
      <c r="E16" s="58">
        <f>+E12-E14</f>
        <v>56706</v>
      </c>
      <c r="F16" s="13"/>
      <c r="G16" s="58">
        <f>+G12-G14</f>
        <v>108564</v>
      </c>
      <c r="H16" s="13"/>
      <c r="I16" s="58">
        <f>+I12-I14</f>
        <v>109937</v>
      </c>
    </row>
    <row r="17" spans="1:9" ht="15">
      <c r="A17" s="13"/>
      <c r="B17" s="13"/>
      <c r="C17" s="53"/>
      <c r="D17" s="13"/>
      <c r="E17" s="53"/>
      <c r="F17" s="13"/>
      <c r="G17" s="53"/>
      <c r="H17" s="13"/>
      <c r="I17" s="53"/>
    </row>
    <row r="18" spans="1:9" ht="15">
      <c r="A18" s="13" t="s">
        <v>40</v>
      </c>
      <c r="B18" s="13"/>
      <c r="C18" s="56">
        <v>43324</v>
      </c>
      <c r="D18" s="59"/>
      <c r="E18" s="56">
        <v>42995</v>
      </c>
      <c r="F18" s="59"/>
      <c r="G18" s="60">
        <v>86055</v>
      </c>
      <c r="H18" s="59"/>
      <c r="I18" s="56">
        <v>86783</v>
      </c>
    </row>
    <row r="19" spans="1:9" ht="15" hidden="1">
      <c r="A19" s="13" t="s">
        <v>41</v>
      </c>
      <c r="B19" s="13"/>
      <c r="C19" s="56">
        <v>0</v>
      </c>
      <c r="D19" s="59"/>
      <c r="E19" s="56">
        <v>0</v>
      </c>
      <c r="F19" s="59"/>
      <c r="G19" s="56">
        <v>0</v>
      </c>
      <c r="H19" s="59"/>
      <c r="I19" s="56">
        <v>0</v>
      </c>
    </row>
    <row r="20" spans="1:9" ht="15">
      <c r="A20" s="13" t="s">
        <v>42</v>
      </c>
      <c r="B20" s="13"/>
      <c r="C20" s="55">
        <v>559</v>
      </c>
      <c r="D20" s="13"/>
      <c r="E20" s="55">
        <v>143</v>
      </c>
      <c r="F20" s="13"/>
      <c r="G20" s="55">
        <v>1237</v>
      </c>
      <c r="H20" s="13"/>
      <c r="I20" s="55">
        <v>230</v>
      </c>
    </row>
    <row r="21" spans="1:9" ht="15">
      <c r="A21" s="13"/>
      <c r="B21" s="13"/>
      <c r="C21" s="53"/>
      <c r="D21" s="13"/>
      <c r="E21" s="53"/>
      <c r="F21" s="13"/>
      <c r="G21" s="53"/>
      <c r="H21" s="13"/>
      <c r="I21" s="53"/>
    </row>
    <row r="22" spans="1:9" ht="15">
      <c r="A22" s="13" t="s">
        <v>43</v>
      </c>
      <c r="B22" s="13"/>
      <c r="C22" s="61">
        <f>+C16-SUM(C18:C20)</f>
        <v>12806</v>
      </c>
      <c r="D22" s="13"/>
      <c r="E22" s="61">
        <f>+E16-SUM(E18:E20)</f>
        <v>13568</v>
      </c>
      <c r="F22" s="13"/>
      <c r="G22" s="61">
        <f>+G16-SUM(G18:G20)</f>
        <v>21272</v>
      </c>
      <c r="H22" s="13"/>
      <c r="I22" s="61">
        <f>+I16-SUM(I18:I20)</f>
        <v>22924</v>
      </c>
    </row>
    <row r="23" spans="1:9" ht="15">
      <c r="A23" s="13"/>
      <c r="B23" s="13"/>
      <c r="C23" s="53"/>
      <c r="D23" s="13"/>
      <c r="E23" s="53"/>
      <c r="F23" s="13"/>
      <c r="G23" s="53"/>
      <c r="H23" s="13"/>
      <c r="I23" s="53"/>
    </row>
    <row r="24" spans="1:9" ht="15">
      <c r="A24" s="13" t="s">
        <v>44</v>
      </c>
      <c r="B24" s="13"/>
      <c r="C24" s="56">
        <v>779</v>
      </c>
      <c r="D24" s="13"/>
      <c r="E24" s="56">
        <v>810</v>
      </c>
      <c r="F24" s="13"/>
      <c r="G24" s="56">
        <v>1046</v>
      </c>
      <c r="H24" s="13"/>
      <c r="I24" s="56">
        <v>1160</v>
      </c>
    </row>
    <row r="25" spans="1:9" ht="15">
      <c r="A25" s="13"/>
      <c r="B25" s="13"/>
      <c r="C25" s="53"/>
      <c r="D25" s="13"/>
      <c r="E25" s="53"/>
      <c r="F25" s="13"/>
      <c r="G25" s="53"/>
      <c r="H25" s="13"/>
      <c r="I25" s="53"/>
    </row>
    <row r="26" spans="1:9" ht="15">
      <c r="A26" s="13" t="s">
        <v>45</v>
      </c>
      <c r="B26" s="13"/>
      <c r="C26" s="55">
        <v>4795</v>
      </c>
      <c r="D26" s="13"/>
      <c r="E26" s="55">
        <v>5255</v>
      </c>
      <c r="F26" s="13"/>
      <c r="G26" s="55">
        <v>9336</v>
      </c>
      <c r="H26" s="13"/>
      <c r="I26" s="55">
        <v>9708</v>
      </c>
    </row>
    <row r="27" spans="1:9" ht="15">
      <c r="A27" s="13"/>
      <c r="B27" s="13"/>
      <c r="C27" s="53"/>
      <c r="D27" s="13"/>
      <c r="E27" s="53"/>
      <c r="F27" s="13"/>
      <c r="G27" s="53"/>
      <c r="H27" s="13"/>
      <c r="I27" s="53"/>
    </row>
    <row r="28" spans="1:9" ht="15">
      <c r="A28" s="13" t="s">
        <v>46</v>
      </c>
      <c r="B28" s="13"/>
      <c r="C28" s="61">
        <f>+C22+C24-C26</f>
        <v>8790</v>
      </c>
      <c r="D28" s="13"/>
      <c r="E28" s="61">
        <f>+E22+E24-E26</f>
        <v>9123</v>
      </c>
      <c r="F28" s="13"/>
      <c r="G28" s="61">
        <f>+G22+G24-G26</f>
        <v>12982</v>
      </c>
      <c r="H28" s="13"/>
      <c r="I28" s="61">
        <f>+I22+I24-I26</f>
        <v>14376</v>
      </c>
    </row>
    <row r="29" spans="1:9" ht="15">
      <c r="A29" s="13"/>
      <c r="B29" s="13"/>
      <c r="C29" s="53"/>
      <c r="D29" s="13"/>
      <c r="E29" s="53"/>
      <c r="F29" s="13"/>
      <c r="G29" s="53"/>
      <c r="H29" s="13"/>
      <c r="I29" s="53"/>
    </row>
    <row r="30" spans="1:9" ht="15">
      <c r="A30" s="13" t="s">
        <v>47</v>
      </c>
      <c r="B30" s="13"/>
      <c r="C30" s="55">
        <v>3134</v>
      </c>
      <c r="D30" s="13"/>
      <c r="E30" s="55">
        <v>3668</v>
      </c>
      <c r="F30" s="13"/>
      <c r="G30" s="62">
        <v>4390</v>
      </c>
      <c r="H30" s="13"/>
      <c r="I30" s="55">
        <v>6323</v>
      </c>
    </row>
    <row r="31" spans="1:9" ht="15">
      <c r="A31" s="13"/>
      <c r="B31" s="13"/>
      <c r="C31" s="53"/>
      <c r="D31" s="13"/>
      <c r="E31" s="53"/>
      <c r="F31" s="13"/>
      <c r="G31" s="53"/>
      <c r="H31" s="13"/>
      <c r="I31" s="53"/>
    </row>
    <row r="32" spans="1:9" ht="15">
      <c r="A32" s="13" t="s">
        <v>48</v>
      </c>
      <c r="B32" s="13"/>
      <c r="C32" s="57">
        <f>+C28-C30</f>
        <v>5656</v>
      </c>
      <c r="D32" s="59"/>
      <c r="E32" s="57">
        <f>+E28-E30</f>
        <v>5455</v>
      </c>
      <c r="F32" s="13"/>
      <c r="G32" s="57">
        <f>+G28-G30</f>
        <v>8592</v>
      </c>
      <c r="H32" s="59"/>
      <c r="I32" s="57">
        <f>+I28-I30</f>
        <v>8053</v>
      </c>
    </row>
    <row r="33" spans="1:9" ht="15">
      <c r="A33" s="13"/>
      <c r="B33" s="13"/>
      <c r="C33" s="57"/>
      <c r="D33" s="59"/>
      <c r="E33" s="57"/>
      <c r="F33" s="13"/>
      <c r="G33" s="57"/>
      <c r="H33" s="59"/>
      <c r="I33" s="57"/>
    </row>
    <row r="34" spans="1:9" ht="15">
      <c r="A34" s="13" t="s">
        <v>49</v>
      </c>
      <c r="B34" s="13"/>
      <c r="C34" s="63">
        <v>-279</v>
      </c>
      <c r="D34" s="59"/>
      <c r="E34" s="55">
        <v>-289</v>
      </c>
      <c r="F34" s="13"/>
      <c r="G34" s="63">
        <v>-628</v>
      </c>
      <c r="H34" s="59"/>
      <c r="I34" s="63">
        <v>-1053</v>
      </c>
    </row>
    <row r="35" spans="1:9" ht="15" hidden="1">
      <c r="A35" s="13"/>
      <c r="B35" s="13"/>
      <c r="C35" s="57"/>
      <c r="D35" s="59"/>
      <c r="E35" s="57"/>
      <c r="F35" s="13"/>
      <c r="G35" s="57"/>
      <c r="H35" s="59"/>
      <c r="I35" s="57"/>
    </row>
    <row r="36" spans="1:9" ht="15" hidden="1">
      <c r="A36" s="13" t="s">
        <v>50</v>
      </c>
      <c r="B36" s="13"/>
      <c r="C36" s="63">
        <v>0</v>
      </c>
      <c r="D36" s="59"/>
      <c r="E36" s="63">
        <v>0</v>
      </c>
      <c r="F36" s="13"/>
      <c r="G36" s="63">
        <v>0</v>
      </c>
      <c r="H36" s="59"/>
      <c r="I36" s="63">
        <v>0</v>
      </c>
    </row>
    <row r="37" spans="1:9" ht="15">
      <c r="A37" s="13"/>
      <c r="B37" s="13"/>
      <c r="C37" s="53"/>
      <c r="D37" s="13"/>
      <c r="E37" s="57"/>
      <c r="F37" s="13"/>
      <c r="G37" s="53"/>
      <c r="H37" s="13"/>
      <c r="I37" s="57"/>
    </row>
    <row r="38" spans="1:9" ht="15.75" thickBot="1">
      <c r="A38" s="13" t="s">
        <v>51</v>
      </c>
      <c r="B38" s="13"/>
      <c r="C38" s="64">
        <f>+C32+C36+C34</f>
        <v>5377</v>
      </c>
      <c r="D38" s="13"/>
      <c r="E38" s="64">
        <f>+E32+E36+E34</f>
        <v>5166</v>
      </c>
      <c r="F38" s="13"/>
      <c r="G38" s="64">
        <f>+G32+G36+G34</f>
        <v>7964</v>
      </c>
      <c r="H38" s="13"/>
      <c r="I38" s="64">
        <f>+I32+I36+I34</f>
        <v>7000</v>
      </c>
    </row>
    <row r="39" spans="1:9" ht="15.75" thickTop="1">
      <c r="A39" s="13" t="s">
        <v>52</v>
      </c>
      <c r="B39" s="13"/>
      <c r="C39" s="53"/>
      <c r="D39" s="13"/>
      <c r="E39" s="53"/>
      <c r="F39" s="13"/>
      <c r="G39" s="53"/>
      <c r="H39" s="13"/>
      <c r="I39" s="53"/>
    </row>
    <row r="40" spans="1:9" ht="15">
      <c r="A40" s="13"/>
      <c r="B40" s="13"/>
      <c r="C40" s="52"/>
      <c r="D40" s="13"/>
      <c r="E40" s="52"/>
      <c r="F40" s="13"/>
      <c r="G40" s="52"/>
      <c r="H40" s="13"/>
      <c r="I40" s="52"/>
    </row>
    <row r="41" spans="1:9" ht="15">
      <c r="A41" s="13"/>
      <c r="B41" s="13"/>
      <c r="C41" s="52"/>
      <c r="D41" s="13"/>
      <c r="E41" s="52"/>
      <c r="F41" s="13"/>
      <c r="G41" s="52"/>
      <c r="H41" s="13"/>
      <c r="I41" s="52"/>
    </row>
    <row r="42" spans="1:9" ht="15">
      <c r="A42" s="13"/>
      <c r="B42" s="13"/>
      <c r="C42" s="52"/>
      <c r="D42" s="13"/>
      <c r="E42" s="52"/>
      <c r="F42" s="13"/>
      <c r="G42" s="52"/>
      <c r="H42" s="13"/>
      <c r="I42" s="52"/>
    </row>
    <row r="43" spans="1:9" ht="15">
      <c r="A43" s="13"/>
      <c r="B43" s="13"/>
      <c r="C43" s="52"/>
      <c r="D43" s="13"/>
      <c r="E43" s="52"/>
      <c r="F43" s="13"/>
      <c r="G43" s="52"/>
      <c r="H43" s="13"/>
      <c r="I43" s="52"/>
    </row>
    <row r="44" spans="1:9" ht="15">
      <c r="A44" s="13"/>
      <c r="B44" s="13"/>
      <c r="C44" s="13"/>
      <c r="D44" s="13"/>
      <c r="E44" s="13"/>
      <c r="F44" s="13"/>
      <c r="G44" s="52"/>
      <c r="H44" s="13"/>
      <c r="I44" s="13"/>
    </row>
    <row r="45" spans="1:9" ht="15">
      <c r="A45" s="13" t="s">
        <v>53</v>
      </c>
      <c r="B45" s="13"/>
      <c r="C45" s="13"/>
      <c r="D45" s="13"/>
      <c r="E45" s="13"/>
      <c r="F45" s="13"/>
      <c r="G45" s="13"/>
      <c r="H45" s="13"/>
      <c r="I45" s="13"/>
    </row>
    <row r="46" spans="1:9" ht="15">
      <c r="A46" s="13"/>
      <c r="B46" s="13"/>
      <c r="C46" s="13"/>
      <c r="D46" s="13"/>
      <c r="E46" s="13"/>
      <c r="F46" s="13"/>
      <c r="G46" s="13"/>
      <c r="H46" s="13"/>
      <c r="I46" s="13"/>
    </row>
    <row r="47" spans="1:9" ht="15">
      <c r="A47" s="13" t="s">
        <v>54</v>
      </c>
      <c r="B47" s="13"/>
      <c r="C47" s="65">
        <f>+C32/(C59/1000)</f>
        <v>0.3011492015393112</v>
      </c>
      <c r="D47" s="13"/>
      <c r="E47" s="65">
        <f>+E32/(E59/1000)</f>
        <v>0.29813378090746895</v>
      </c>
      <c r="F47" s="13"/>
      <c r="G47" s="65">
        <f>+G32/(G59/1000)</f>
        <v>0.4615024407473997</v>
      </c>
      <c r="H47" s="13"/>
      <c r="I47" s="65">
        <f>+I32/(I59/1000)</f>
        <v>0.44137507986323893</v>
      </c>
    </row>
    <row r="48" spans="1:9" ht="15">
      <c r="A48" s="13" t="s">
        <v>55</v>
      </c>
      <c r="B48" s="13"/>
      <c r="C48" s="66">
        <f>+C34/(C59/1000)</f>
        <v>-0.014855132112706474</v>
      </c>
      <c r="D48" s="13"/>
      <c r="E48" s="66">
        <f>+E34/(E59/1000)</f>
        <v>-0.0157948052579759</v>
      </c>
      <c r="F48" s="13"/>
      <c r="G48" s="67">
        <f>+G34/(G59/1000)</f>
        <v>-0.03373178919801758</v>
      </c>
      <c r="H48" s="13"/>
      <c r="I48" s="66">
        <f>+I34/(I59/1000)</f>
        <v>-0.057713642008691245</v>
      </c>
    </row>
    <row r="49" spans="1:9" ht="15" hidden="1">
      <c r="A49" s="13" t="s">
        <v>56</v>
      </c>
      <c r="B49" s="13"/>
      <c r="C49" s="66">
        <f>+C36/(C59/1000)</f>
        <v>0</v>
      </c>
      <c r="D49" s="13"/>
      <c r="E49" s="66">
        <f>+E36/(E59/1000)</f>
        <v>0</v>
      </c>
      <c r="F49" s="13"/>
      <c r="G49" s="67">
        <f>+G36/(G59/1000)</f>
        <v>0</v>
      </c>
      <c r="H49" s="13"/>
      <c r="I49" s="66">
        <f>+I36/(I59/1000)</f>
        <v>0</v>
      </c>
    </row>
    <row r="50" spans="1:9" ht="15.75" thickBot="1">
      <c r="A50" s="13" t="s">
        <v>57</v>
      </c>
      <c r="B50" s="13"/>
      <c r="C50" s="68">
        <f>SUM(C47:C49)</f>
        <v>0.28629406942660474</v>
      </c>
      <c r="D50" s="13"/>
      <c r="E50" s="68">
        <f>SUM(E47:E49)</f>
        <v>0.28233897564949306</v>
      </c>
      <c r="F50" s="13"/>
      <c r="G50" s="68">
        <f>SUM(G47:G49)</f>
        <v>0.42777065154938215</v>
      </c>
      <c r="H50" s="13"/>
      <c r="I50" s="68">
        <f>SUM(I47:I49)</f>
        <v>0.3836614378545477</v>
      </c>
    </row>
    <row r="51" spans="1:9" ht="15.75" thickTop="1">
      <c r="A51" s="13"/>
      <c r="B51" s="13"/>
      <c r="C51" s="69"/>
      <c r="D51" s="13"/>
      <c r="E51" s="69"/>
      <c r="F51" s="13"/>
      <c r="G51" s="69"/>
      <c r="H51" s="13"/>
      <c r="I51" s="69"/>
    </row>
    <row r="52" spans="1:9" ht="15">
      <c r="A52" s="13"/>
      <c r="B52" s="13"/>
      <c r="C52" s="69"/>
      <c r="D52" s="13"/>
      <c r="E52" s="69"/>
      <c r="F52" s="13"/>
      <c r="G52" s="69"/>
      <c r="H52" s="13"/>
      <c r="I52" s="69"/>
    </row>
    <row r="53" spans="1:9" ht="15">
      <c r="A53" s="13" t="s">
        <v>58</v>
      </c>
      <c r="B53" s="13"/>
      <c r="C53" s="65">
        <f>+C32/(C60/1000)</f>
        <v>0.29861207618988567</v>
      </c>
      <c r="D53" s="13"/>
      <c r="E53" s="65">
        <f>+E47</f>
        <v>0.29813378090746895</v>
      </c>
      <c r="F53" s="13"/>
      <c r="G53" s="65">
        <f>+G32/(G60/1000)</f>
        <v>0.4576437319958343</v>
      </c>
      <c r="H53" s="13"/>
      <c r="I53" s="65">
        <f>+I47</f>
        <v>0.44137507986323893</v>
      </c>
    </row>
    <row r="54" spans="1:9" ht="15">
      <c r="A54" s="13" t="s">
        <v>55</v>
      </c>
      <c r="B54" s="13"/>
      <c r="C54" s="66">
        <f>+C34/(C60/1000)-0.01</f>
        <v>-0.024729980420257796</v>
      </c>
      <c r="D54" s="13"/>
      <c r="E54" s="66">
        <f>+E34/(E60/1000)</f>
        <v>-0.01576831381890828</v>
      </c>
      <c r="F54" s="13"/>
      <c r="G54" s="66">
        <f>+G34/(G60/1000)-0.01</f>
        <v>-0.04344975136096182</v>
      </c>
      <c r="H54" s="13"/>
      <c r="I54" s="66">
        <f>+I34/(I60/1000)</f>
        <v>-0.057664795910432394</v>
      </c>
    </row>
    <row r="55" spans="1:9" ht="15" hidden="1">
      <c r="A55" s="13" t="s">
        <v>56</v>
      </c>
      <c r="B55" s="13"/>
      <c r="C55" s="66">
        <f>+C36/(C60/1000)</f>
        <v>0</v>
      </c>
      <c r="D55" s="13"/>
      <c r="E55" s="66">
        <f>+E36/(E60/1000)</f>
        <v>0</v>
      </c>
      <c r="F55" s="13"/>
      <c r="G55" s="66">
        <f>+G36/(G60/1000)</f>
        <v>0</v>
      </c>
      <c r="H55" s="13"/>
      <c r="I55" s="66">
        <f>+I36/(I60/1000)</f>
        <v>0</v>
      </c>
    </row>
    <row r="56" spans="1:9" ht="15.75" thickBot="1">
      <c r="A56" s="13" t="s">
        <v>59</v>
      </c>
      <c r="B56" s="13"/>
      <c r="C56" s="68">
        <f>SUM(C53:C55)+0.01</f>
        <v>0.28388209576962786</v>
      </c>
      <c r="D56" s="13"/>
      <c r="E56" s="68">
        <f>SUM(E53:E55)</f>
        <v>0.2823654670885607</v>
      </c>
      <c r="F56" s="13"/>
      <c r="G56" s="68">
        <f>SUM(G53:G55)+0.01</f>
        <v>0.4241939806348725</v>
      </c>
      <c r="H56" s="13"/>
      <c r="I56" s="68">
        <f>SUM(I53:I55)</f>
        <v>0.38371028395280654</v>
      </c>
    </row>
    <row r="57" spans="2:9" ht="15.75" thickTop="1">
      <c r="B57" s="13"/>
      <c r="C57" s="70"/>
      <c r="D57" s="13"/>
      <c r="E57" s="70"/>
      <c r="F57" s="13"/>
      <c r="G57" s="70"/>
      <c r="H57" s="13"/>
      <c r="I57" s="70"/>
    </row>
    <row r="58" spans="1:8" ht="15">
      <c r="A58" s="71"/>
      <c r="B58" s="13"/>
      <c r="D58" s="13"/>
      <c r="F58" s="13"/>
      <c r="H58" s="13"/>
    </row>
    <row r="59" spans="1:9" ht="15">
      <c r="A59" s="13" t="s">
        <v>60</v>
      </c>
      <c r="B59" s="13"/>
      <c r="C59" s="72">
        <v>18781388</v>
      </c>
      <c r="D59" s="13"/>
      <c r="E59" s="54">
        <v>18297155</v>
      </c>
      <c r="F59" s="13"/>
      <c r="G59" s="54">
        <v>18617453</v>
      </c>
      <c r="H59" s="13"/>
      <c r="I59" s="54">
        <v>18245253</v>
      </c>
    </row>
    <row r="60" spans="1:9" ht="15">
      <c r="A60" s="13" t="s">
        <v>61</v>
      </c>
      <c r="B60" s="13"/>
      <c r="C60" s="72">
        <v>18940962.040675752</v>
      </c>
      <c r="D60" s="73"/>
      <c r="E60" s="54">
        <v>18327895</v>
      </c>
      <c r="F60" s="73"/>
      <c r="G60" s="54">
        <v>18774429.53829904</v>
      </c>
      <c r="H60" s="13"/>
      <c r="I60" s="72">
        <v>18260708</v>
      </c>
    </row>
    <row r="61" spans="1:6" ht="15">
      <c r="A61" s="13"/>
      <c r="B61" s="13"/>
      <c r="C61" s="13"/>
      <c r="D61" s="13"/>
      <c r="E61" s="13"/>
      <c r="F61" s="13"/>
    </row>
    <row r="62" spans="1:6" ht="15">
      <c r="A62" s="13"/>
      <c r="B62" s="13"/>
      <c r="C62" s="13"/>
      <c r="D62" s="13"/>
      <c r="E62" s="13"/>
      <c r="F62" s="13"/>
    </row>
  </sheetData>
  <mergeCells count="6">
    <mergeCell ref="C9:E9"/>
    <mergeCell ref="G9:I9"/>
    <mergeCell ref="A1:I1"/>
    <mergeCell ref="A2:I2"/>
    <mergeCell ref="C8:E8"/>
    <mergeCell ref="G8:I8"/>
  </mergeCells>
  <printOptions horizontalCentered="1"/>
  <pageMargins left="0.55" right="0.75" top="0.88" bottom="1" header="0.5" footer="0.5"/>
  <pageSetup fitToHeight="1" fitToWidth="1" horizontalDpi="1200" verticalDpi="1200" orientation="portrait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4"/>
  <sheetViews>
    <sheetView view="pageBreakPreview" zoomScale="60" workbookViewId="0" topLeftCell="A1">
      <selection activeCell="D12" sqref="D12"/>
    </sheetView>
  </sheetViews>
  <sheetFormatPr defaultColWidth="9.140625" defaultRowHeight="12.75"/>
  <cols>
    <col min="4" max="4" width="49.140625" style="0" customWidth="1"/>
    <col min="5" max="5" width="16.140625" style="13" bestFit="1" customWidth="1"/>
    <col min="6" max="6" width="12.7109375" style="0" customWidth="1"/>
    <col min="7" max="7" width="21.57421875" style="0" customWidth="1"/>
    <col min="8" max="8" width="3.7109375" style="0" customWidth="1"/>
    <col min="9" max="9" width="20.7109375" style="0" customWidth="1"/>
    <col min="12" max="13" width="0" style="0" hidden="1" customWidth="1"/>
  </cols>
  <sheetData>
    <row r="1" spans="2:11" ht="27" customHeight="1">
      <c r="B1" s="1"/>
      <c r="C1" s="2"/>
      <c r="D1" s="2"/>
      <c r="E1" s="3"/>
      <c r="F1" s="2"/>
      <c r="G1" s="2"/>
      <c r="H1" s="2"/>
      <c r="I1" s="2"/>
      <c r="J1" s="2"/>
      <c r="K1" s="4"/>
    </row>
    <row r="2" spans="2:11" ht="27" customHeight="1">
      <c r="B2" s="5"/>
      <c r="C2" s="6"/>
      <c r="D2" s="7"/>
      <c r="E2" s="8"/>
      <c r="F2" s="7"/>
      <c r="G2" s="7"/>
      <c r="H2" s="7"/>
      <c r="I2" s="7"/>
      <c r="J2" s="9"/>
      <c r="K2" s="10"/>
    </row>
    <row r="3" spans="2:11" ht="27.75">
      <c r="B3" s="5"/>
      <c r="C3" s="11"/>
      <c r="D3" s="77" t="s">
        <v>0</v>
      </c>
      <c r="E3" s="77"/>
      <c r="F3" s="77"/>
      <c r="G3" s="77"/>
      <c r="H3" s="77"/>
      <c r="I3" s="77"/>
      <c r="J3" s="12"/>
      <c r="K3" s="10"/>
    </row>
    <row r="4" spans="2:11" ht="27">
      <c r="B4" s="5"/>
      <c r="C4" s="11"/>
      <c r="D4" s="78" t="s">
        <v>1</v>
      </c>
      <c r="E4" s="78"/>
      <c r="F4" s="78"/>
      <c r="G4" s="78"/>
      <c r="H4" s="78"/>
      <c r="I4" s="78"/>
      <c r="J4" s="12"/>
      <c r="K4" s="10"/>
    </row>
    <row r="5" spans="2:11" ht="27">
      <c r="B5" s="5"/>
      <c r="C5" s="11"/>
      <c r="D5" s="79" t="s">
        <v>2</v>
      </c>
      <c r="E5" s="79"/>
      <c r="F5" s="79"/>
      <c r="G5" s="79"/>
      <c r="H5" s="79"/>
      <c r="I5" s="79"/>
      <c r="J5" s="12"/>
      <c r="K5" s="10"/>
    </row>
    <row r="6" spans="2:11" ht="15">
      <c r="B6" s="5"/>
      <c r="C6" s="11"/>
      <c r="J6" s="12"/>
      <c r="K6" s="10"/>
    </row>
    <row r="7" spans="2:11" ht="23.25">
      <c r="B7" s="5"/>
      <c r="C7" s="11"/>
      <c r="D7" s="76" t="s">
        <v>3</v>
      </c>
      <c r="E7" s="76"/>
      <c r="F7" s="76"/>
      <c r="G7" s="76"/>
      <c r="H7" s="76"/>
      <c r="I7" s="76"/>
      <c r="J7" s="12"/>
      <c r="K7" s="10"/>
    </row>
    <row r="8" spans="2:11" ht="15">
      <c r="B8" s="5"/>
      <c r="C8" s="11"/>
      <c r="J8" s="12"/>
      <c r="K8" s="10"/>
    </row>
    <row r="9" spans="2:11" ht="25.5">
      <c r="B9" s="5"/>
      <c r="C9" s="11"/>
      <c r="D9" s="14"/>
      <c r="F9" s="14"/>
      <c r="G9" s="15" t="s">
        <v>63</v>
      </c>
      <c r="H9" s="17"/>
      <c r="I9" s="16" t="s">
        <v>62</v>
      </c>
      <c r="J9" s="12"/>
      <c r="K9" s="10"/>
    </row>
    <row r="10" spans="2:11" ht="25.5">
      <c r="B10" s="5"/>
      <c r="C10" s="11"/>
      <c r="D10" s="14"/>
      <c r="F10" s="14"/>
      <c r="G10" s="18">
        <v>2007</v>
      </c>
      <c r="H10" s="18"/>
      <c r="I10" s="18" t="s">
        <v>4</v>
      </c>
      <c r="J10" s="12"/>
      <c r="K10" s="10"/>
    </row>
    <row r="11" spans="2:11" ht="26.25" thickBot="1">
      <c r="B11" s="5"/>
      <c r="C11" s="11"/>
      <c r="D11" s="14"/>
      <c r="F11" s="14"/>
      <c r="G11" s="19"/>
      <c r="H11" s="20"/>
      <c r="I11" s="19"/>
      <c r="J11" s="12"/>
      <c r="K11" s="21">
        <v>0</v>
      </c>
    </row>
    <row r="12" spans="2:11" ht="25.5">
      <c r="B12" s="5"/>
      <c r="C12" s="11"/>
      <c r="D12" s="14"/>
      <c r="F12" s="14"/>
      <c r="G12" s="14"/>
      <c r="H12" s="14"/>
      <c r="I12" s="14"/>
      <c r="J12" s="12"/>
      <c r="K12" s="10"/>
    </row>
    <row r="13" spans="2:13" ht="25.5">
      <c r="B13" s="5"/>
      <c r="C13" s="11"/>
      <c r="D13" s="14" t="s">
        <v>5</v>
      </c>
      <c r="E13" s="22"/>
      <c r="F13" s="14"/>
      <c r="G13" s="23">
        <v>21567</v>
      </c>
      <c r="H13" s="24"/>
      <c r="I13" s="24">
        <v>22348</v>
      </c>
      <c r="J13" s="12"/>
      <c r="K13" s="10"/>
      <c r="L13" s="14"/>
      <c r="M13" s="14"/>
    </row>
    <row r="14" spans="2:13" ht="25.5">
      <c r="B14" s="5"/>
      <c r="C14" s="11"/>
      <c r="D14" s="14"/>
      <c r="F14" s="14"/>
      <c r="G14" s="25"/>
      <c r="H14" s="26"/>
      <c r="I14" s="26"/>
      <c r="J14" s="12"/>
      <c r="K14" s="10"/>
      <c r="L14" s="14"/>
      <c r="M14" s="14"/>
    </row>
    <row r="15" spans="2:13" ht="25.5">
      <c r="B15" s="5"/>
      <c r="C15" s="11"/>
      <c r="D15" s="14" t="s">
        <v>6</v>
      </c>
      <c r="E15" s="22"/>
      <c r="F15" s="14"/>
      <c r="G15" s="25">
        <v>259031</v>
      </c>
      <c r="H15" s="26"/>
      <c r="I15" s="26">
        <v>193129</v>
      </c>
      <c r="J15" s="12"/>
      <c r="K15" s="10"/>
      <c r="L15" s="14"/>
      <c r="M15" s="14"/>
    </row>
    <row r="16" spans="2:13" ht="25.5">
      <c r="B16" s="5"/>
      <c r="C16" s="11"/>
      <c r="D16" s="14" t="s">
        <v>7</v>
      </c>
      <c r="E16" s="22"/>
      <c r="F16" s="14"/>
      <c r="G16" s="27">
        <v>10245</v>
      </c>
      <c r="H16" s="25"/>
      <c r="I16" s="27">
        <v>9465</v>
      </c>
      <c r="J16" s="12"/>
      <c r="K16" s="10"/>
      <c r="L16" s="14"/>
      <c r="M16" s="14"/>
    </row>
    <row r="17" spans="2:13" ht="25.5">
      <c r="B17" s="5"/>
      <c r="C17" s="11"/>
      <c r="D17" s="14" t="s">
        <v>8</v>
      </c>
      <c r="E17" s="22"/>
      <c r="F17" s="14"/>
      <c r="G17" s="25">
        <f>+G15-G16</f>
        <v>248786</v>
      </c>
      <c r="H17" s="26"/>
      <c r="I17" s="26">
        <f>+I15-I16</f>
        <v>183664</v>
      </c>
      <c r="J17" s="12"/>
      <c r="K17" s="10"/>
      <c r="L17" s="14"/>
      <c r="M17" s="14"/>
    </row>
    <row r="18" spans="2:13" ht="25.5">
      <c r="B18" s="5"/>
      <c r="C18" s="11"/>
      <c r="D18" s="14"/>
      <c r="F18" s="14"/>
      <c r="G18" s="25"/>
      <c r="H18" s="26"/>
      <c r="I18" s="26"/>
      <c r="J18" s="12"/>
      <c r="K18" s="10"/>
      <c r="L18" s="14"/>
      <c r="M18" s="14"/>
    </row>
    <row r="19" spans="2:13" ht="25.5">
      <c r="B19" s="5"/>
      <c r="C19" s="11"/>
      <c r="D19" s="14" t="s">
        <v>9</v>
      </c>
      <c r="E19" s="22"/>
      <c r="F19" s="14"/>
      <c r="G19" s="25">
        <v>243773</v>
      </c>
      <c r="H19" s="26"/>
      <c r="I19" s="26">
        <v>233970</v>
      </c>
      <c r="J19" s="12"/>
      <c r="K19" s="10"/>
      <c r="L19" s="14"/>
      <c r="M19" s="14"/>
    </row>
    <row r="20" spans="2:13" ht="25.5">
      <c r="B20" s="5"/>
      <c r="C20" s="11"/>
      <c r="D20" s="14" t="s">
        <v>10</v>
      </c>
      <c r="E20" s="22"/>
      <c r="F20" s="14"/>
      <c r="G20" s="25">
        <f>-G17-G13-G19+541909</f>
        <v>27783</v>
      </c>
      <c r="H20" s="26"/>
      <c r="I20" s="26">
        <v>21856</v>
      </c>
      <c r="J20" s="12"/>
      <c r="K20" s="10"/>
      <c r="L20" s="14"/>
      <c r="M20" s="14"/>
    </row>
    <row r="21" spans="2:13" ht="25.5">
      <c r="B21" s="5"/>
      <c r="C21" s="11"/>
      <c r="D21" s="14"/>
      <c r="F21" s="14"/>
      <c r="G21" s="27"/>
      <c r="H21" s="25"/>
      <c r="I21" s="27"/>
      <c r="J21" s="12"/>
      <c r="K21" s="10"/>
      <c r="L21" s="14"/>
      <c r="M21" s="14"/>
    </row>
    <row r="22" spans="2:13" ht="25.5">
      <c r="B22" s="5"/>
      <c r="C22" s="11"/>
      <c r="D22" s="14" t="s">
        <v>11</v>
      </c>
      <c r="E22" s="22"/>
      <c r="F22" s="14"/>
      <c r="G22" s="28">
        <f>+G13+G17+G19+G20</f>
        <v>541909</v>
      </c>
      <c r="H22" s="25"/>
      <c r="I22" s="28">
        <f>+I13+I17+I19+I20</f>
        <v>461838</v>
      </c>
      <c r="J22" s="12"/>
      <c r="K22" s="10"/>
      <c r="L22" s="14"/>
      <c r="M22" s="14"/>
    </row>
    <row r="23" spans="2:13" ht="25.5">
      <c r="B23" s="5"/>
      <c r="C23" s="11"/>
      <c r="D23" s="14"/>
      <c r="F23" s="14"/>
      <c r="G23" s="25"/>
      <c r="H23" s="26"/>
      <c r="I23" s="26"/>
      <c r="J23" s="12"/>
      <c r="K23" s="10"/>
      <c r="L23" s="14"/>
      <c r="M23" s="14"/>
    </row>
    <row r="24" spans="2:13" ht="25.5">
      <c r="B24" s="5"/>
      <c r="C24" s="11"/>
      <c r="D24" s="14" t="s">
        <v>12</v>
      </c>
      <c r="E24" s="22"/>
      <c r="F24" s="14"/>
      <c r="G24" s="25">
        <v>76534</v>
      </c>
      <c r="H24" s="26"/>
      <c r="I24" s="26">
        <v>80091</v>
      </c>
      <c r="J24" s="12"/>
      <c r="K24" s="10"/>
      <c r="L24" s="14"/>
      <c r="M24" s="14"/>
    </row>
    <row r="25" spans="2:13" ht="25.5">
      <c r="B25" s="5"/>
      <c r="C25" s="11"/>
      <c r="D25" s="14" t="s">
        <v>13</v>
      </c>
      <c r="E25" s="22"/>
      <c r="F25" s="14"/>
      <c r="G25" s="25">
        <f>55227</f>
        <v>55227</v>
      </c>
      <c r="H25" s="26"/>
      <c r="I25" s="26">
        <v>56289</v>
      </c>
      <c r="J25" s="12"/>
      <c r="K25" s="10"/>
      <c r="L25" s="14"/>
      <c r="M25" s="14"/>
    </row>
    <row r="26" spans="2:13" ht="25.5">
      <c r="B26" s="5"/>
      <c r="C26" s="11"/>
      <c r="D26" s="14" t="s">
        <v>14</v>
      </c>
      <c r="E26" s="22"/>
      <c r="F26" s="14"/>
      <c r="G26" s="25">
        <f>-G25+93415</f>
        <v>38188</v>
      </c>
      <c r="H26" s="26"/>
      <c r="I26" s="26">
        <f>-I25+98163</f>
        <v>41874</v>
      </c>
      <c r="J26" s="12"/>
      <c r="K26" s="10"/>
      <c r="L26" s="14"/>
      <c r="M26" s="14"/>
    </row>
    <row r="27" spans="2:13" ht="25.5">
      <c r="B27" s="5"/>
      <c r="C27" s="11"/>
      <c r="D27" s="14"/>
      <c r="F27" s="14"/>
      <c r="G27" s="27"/>
      <c r="H27" s="25"/>
      <c r="I27" s="27"/>
      <c r="J27" s="12"/>
      <c r="K27" s="10"/>
      <c r="L27" s="14"/>
      <c r="M27" s="14"/>
    </row>
    <row r="28" spans="2:13" ht="26.25" thickBot="1">
      <c r="B28" s="5"/>
      <c r="C28" s="11"/>
      <c r="D28" s="14" t="s">
        <v>15</v>
      </c>
      <c r="E28" s="22"/>
      <c r="F28" s="14"/>
      <c r="G28" s="29">
        <f>+G22+SUM(G24:G26)</f>
        <v>711858</v>
      </c>
      <c r="H28" s="30"/>
      <c r="I28" s="29">
        <f>+I22+SUM(I24:I26)</f>
        <v>640092</v>
      </c>
      <c r="J28" s="12"/>
      <c r="K28" s="10"/>
      <c r="L28" s="14"/>
      <c r="M28" s="14"/>
    </row>
    <row r="29" spans="2:13" ht="26.25" thickTop="1">
      <c r="B29" s="5"/>
      <c r="C29" s="11"/>
      <c r="D29" s="14"/>
      <c r="F29" s="14"/>
      <c r="G29" s="26"/>
      <c r="H29" s="26"/>
      <c r="I29" s="26"/>
      <c r="J29" s="12"/>
      <c r="K29" s="10"/>
      <c r="L29" s="14"/>
      <c r="M29" s="14"/>
    </row>
    <row r="30" spans="2:12" ht="25.5">
      <c r="B30" s="5"/>
      <c r="C30" s="11"/>
      <c r="D30" s="14"/>
      <c r="F30" s="14"/>
      <c r="G30" s="26"/>
      <c r="H30" s="26"/>
      <c r="I30" s="26"/>
      <c r="J30" s="12"/>
      <c r="K30" s="10"/>
      <c r="L30" s="14"/>
    </row>
    <row r="31" spans="2:12" ht="25.5">
      <c r="B31" s="5"/>
      <c r="C31" s="11"/>
      <c r="D31" s="14"/>
      <c r="F31" s="14"/>
      <c r="G31" s="26"/>
      <c r="H31" s="26"/>
      <c r="I31" s="26"/>
      <c r="J31" s="12"/>
      <c r="K31" s="10"/>
      <c r="L31" s="14"/>
    </row>
    <row r="32" spans="2:12" ht="24" customHeight="1">
      <c r="B32" s="5"/>
      <c r="C32" s="11"/>
      <c r="D32" s="76" t="s">
        <v>16</v>
      </c>
      <c r="E32" s="76"/>
      <c r="F32" s="76"/>
      <c r="G32" s="76"/>
      <c r="H32" s="76"/>
      <c r="I32" s="76"/>
      <c r="J32" s="12"/>
      <c r="K32" s="10"/>
      <c r="L32" s="14"/>
    </row>
    <row r="33" spans="2:12" ht="25.5">
      <c r="B33" s="5"/>
      <c r="C33" s="11"/>
      <c r="D33" s="14"/>
      <c r="F33" s="14"/>
      <c r="G33" s="26"/>
      <c r="H33" s="26"/>
      <c r="I33" s="26"/>
      <c r="J33" s="12"/>
      <c r="K33" s="10"/>
      <c r="L33" s="14"/>
    </row>
    <row r="34" spans="2:12" ht="25.5">
      <c r="B34" s="5"/>
      <c r="C34" s="11"/>
      <c r="D34" s="14"/>
      <c r="F34" s="14"/>
      <c r="G34" s="26"/>
      <c r="H34" s="26"/>
      <c r="I34" s="26"/>
      <c r="J34" s="12"/>
      <c r="K34" s="10"/>
      <c r="L34" s="14"/>
    </row>
    <row r="35" spans="2:11" ht="25.5">
      <c r="B35" s="5"/>
      <c r="C35" s="11"/>
      <c r="D35" s="14" t="s">
        <v>17</v>
      </c>
      <c r="E35" s="22"/>
      <c r="F35" s="14"/>
      <c r="G35" s="23">
        <v>181552</v>
      </c>
      <c r="H35" s="24"/>
      <c r="I35" s="23">
        <v>139799</v>
      </c>
      <c r="J35" s="12"/>
      <c r="K35" s="10"/>
    </row>
    <row r="36" spans="2:11" ht="25.5">
      <c r="B36" s="5"/>
      <c r="C36" s="11"/>
      <c r="D36" s="14" t="s">
        <v>18</v>
      </c>
      <c r="E36" s="22"/>
      <c r="F36" s="14"/>
      <c r="G36" s="25">
        <v>454</v>
      </c>
      <c r="H36" s="26"/>
      <c r="I36" s="25">
        <v>542</v>
      </c>
      <c r="J36" s="12"/>
      <c r="K36" s="10"/>
    </row>
    <row r="37" spans="2:11" ht="25.5">
      <c r="B37" s="5"/>
      <c r="C37" s="11"/>
      <c r="D37" s="14" t="s">
        <v>19</v>
      </c>
      <c r="E37" s="22"/>
      <c r="F37" s="14"/>
      <c r="G37" s="25">
        <v>65112</v>
      </c>
      <c r="H37" s="26"/>
      <c r="I37" s="25">
        <v>53783</v>
      </c>
      <c r="J37" s="12"/>
      <c r="K37" s="10"/>
    </row>
    <row r="38" spans="2:11" ht="25.5">
      <c r="B38" s="5"/>
      <c r="C38" s="11"/>
      <c r="D38" s="14" t="s">
        <v>20</v>
      </c>
      <c r="E38" s="22"/>
      <c r="F38" s="14"/>
      <c r="G38" s="25">
        <v>25869</v>
      </c>
      <c r="H38" s="26"/>
      <c r="I38" s="25">
        <f>1884+19821</f>
        <v>21705</v>
      </c>
      <c r="J38" s="12"/>
      <c r="K38" s="10"/>
    </row>
    <row r="39" spans="2:11" ht="25.5">
      <c r="B39" s="5"/>
      <c r="C39" s="11"/>
      <c r="D39" s="31" t="s">
        <v>21</v>
      </c>
      <c r="E39" s="32"/>
      <c r="F39" s="31"/>
      <c r="G39" s="33">
        <v>666</v>
      </c>
      <c r="H39" s="34"/>
      <c r="I39" s="33">
        <v>703</v>
      </c>
      <c r="J39" s="12"/>
      <c r="K39" s="10"/>
    </row>
    <row r="40" spans="2:11" ht="25.5">
      <c r="B40" s="5"/>
      <c r="C40" s="11"/>
      <c r="D40" s="14" t="s">
        <v>22</v>
      </c>
      <c r="E40" s="22"/>
      <c r="F40" s="14"/>
      <c r="G40" s="25">
        <f>-G39-G38+91227</f>
        <v>64692</v>
      </c>
      <c r="H40" s="26"/>
      <c r="I40" s="25">
        <f>-I39-I38+84401</f>
        <v>61993</v>
      </c>
      <c r="J40" s="12"/>
      <c r="K40" s="10"/>
    </row>
    <row r="41" spans="2:11" ht="25.5">
      <c r="B41" s="5"/>
      <c r="C41" s="11"/>
      <c r="D41" s="14"/>
      <c r="F41" s="14"/>
      <c r="G41" s="27"/>
      <c r="H41" s="25"/>
      <c r="I41" s="27"/>
      <c r="J41" s="12"/>
      <c r="K41" s="10"/>
    </row>
    <row r="42" spans="2:11" ht="25.5">
      <c r="B42" s="5"/>
      <c r="C42" s="11"/>
      <c r="D42" s="14" t="s">
        <v>23</v>
      </c>
      <c r="E42" s="22"/>
      <c r="F42" s="35"/>
      <c r="G42" s="28">
        <f>SUM(G35:G41)</f>
        <v>338345</v>
      </c>
      <c r="H42" s="25"/>
      <c r="I42" s="28">
        <f>SUM(I35:I41)</f>
        <v>278525</v>
      </c>
      <c r="J42" s="12"/>
      <c r="K42" s="10"/>
    </row>
    <row r="43" spans="2:11" ht="25.5">
      <c r="B43" s="5"/>
      <c r="C43" s="11"/>
      <c r="D43" s="14"/>
      <c r="F43" s="14"/>
      <c r="G43" s="25"/>
      <c r="H43" s="26"/>
      <c r="I43" s="25"/>
      <c r="J43" s="12"/>
      <c r="K43" s="10"/>
    </row>
    <row r="44" spans="2:11" ht="25.5">
      <c r="B44" s="5"/>
      <c r="C44" s="11"/>
      <c r="D44" s="14" t="s">
        <v>24</v>
      </c>
      <c r="E44" s="22"/>
      <c r="F44" s="14"/>
      <c r="G44" s="25">
        <v>97703</v>
      </c>
      <c r="H44" s="26"/>
      <c r="I44" s="25">
        <v>97979</v>
      </c>
      <c r="J44" s="12"/>
      <c r="K44" s="10"/>
    </row>
    <row r="45" spans="2:11" ht="25.5">
      <c r="B45" s="5"/>
      <c r="C45" s="11"/>
      <c r="D45" s="14" t="s">
        <v>25</v>
      </c>
      <c r="E45" s="22"/>
      <c r="G45" s="33">
        <v>20290</v>
      </c>
      <c r="H45" s="34"/>
      <c r="I45" s="33">
        <v>20828</v>
      </c>
      <c r="J45" s="12"/>
      <c r="K45" s="10"/>
    </row>
    <row r="46" spans="2:11" ht="25.5">
      <c r="B46" s="5"/>
      <c r="C46" s="11"/>
      <c r="D46" s="14" t="s">
        <v>21</v>
      </c>
      <c r="E46" s="22"/>
      <c r="F46" s="31"/>
      <c r="G46" s="33">
        <v>226</v>
      </c>
      <c r="H46" s="34"/>
      <c r="I46" s="33">
        <v>383</v>
      </c>
      <c r="J46" s="12"/>
      <c r="K46" s="10"/>
    </row>
    <row r="47" spans="2:11" ht="25.5">
      <c r="B47" s="5"/>
      <c r="C47" s="11"/>
      <c r="D47" s="31" t="s">
        <v>26</v>
      </c>
      <c r="E47" s="32"/>
      <c r="G47" s="33">
        <f>-G46-G45+73792</f>
        <v>53276</v>
      </c>
      <c r="H47" s="34"/>
      <c r="I47" s="33">
        <f>-I46-I45+72889</f>
        <v>51678</v>
      </c>
      <c r="J47" s="12"/>
      <c r="K47" s="10"/>
    </row>
    <row r="48" spans="2:11" ht="25.5">
      <c r="B48" s="5"/>
      <c r="C48" s="11"/>
      <c r="D48" s="14"/>
      <c r="F48" s="14"/>
      <c r="G48" s="27"/>
      <c r="H48" s="25"/>
      <c r="I48" s="27"/>
      <c r="J48" s="12"/>
      <c r="K48" s="10"/>
    </row>
    <row r="49" spans="2:11" ht="25.5">
      <c r="B49" s="5"/>
      <c r="C49" s="11"/>
      <c r="D49" s="14" t="s">
        <v>27</v>
      </c>
      <c r="E49" s="22"/>
      <c r="F49" s="14"/>
      <c r="G49" s="28">
        <f>+G42+SUM(G44:G47)</f>
        <v>509840</v>
      </c>
      <c r="H49" s="25"/>
      <c r="I49" s="28">
        <f>+I42+SUM(I44:I47)</f>
        <v>449393</v>
      </c>
      <c r="J49" s="12"/>
      <c r="K49" s="10"/>
    </row>
    <row r="50" spans="2:11" ht="25.5">
      <c r="B50" s="5"/>
      <c r="C50" s="11"/>
      <c r="D50" s="14"/>
      <c r="F50" s="14"/>
      <c r="G50" s="25"/>
      <c r="H50" s="26"/>
      <c r="I50" s="25"/>
      <c r="J50" s="12"/>
      <c r="K50" s="10"/>
    </row>
    <row r="51" spans="2:11" ht="25.5">
      <c r="B51" s="5"/>
      <c r="C51" s="11"/>
      <c r="D51" s="14" t="s">
        <v>28</v>
      </c>
      <c r="E51" s="22"/>
      <c r="F51" s="14"/>
      <c r="G51" s="25">
        <v>202018</v>
      </c>
      <c r="H51" s="26"/>
      <c r="I51" s="25">
        <v>190699</v>
      </c>
      <c r="J51" s="12"/>
      <c r="K51" s="10"/>
    </row>
    <row r="52" spans="2:11" ht="25.5">
      <c r="B52" s="5"/>
      <c r="C52" s="11"/>
      <c r="D52" s="14"/>
      <c r="F52" s="14"/>
      <c r="G52" s="27"/>
      <c r="H52" s="25"/>
      <c r="I52" s="27"/>
      <c r="J52" s="12"/>
      <c r="K52" s="10"/>
    </row>
    <row r="53" spans="2:11" ht="26.25" thickBot="1">
      <c r="B53" s="5"/>
      <c r="C53" s="11"/>
      <c r="D53" s="14" t="s">
        <v>29</v>
      </c>
      <c r="E53" s="22"/>
      <c r="F53" s="14"/>
      <c r="G53" s="36">
        <f>+G49+G51</f>
        <v>711858</v>
      </c>
      <c r="H53" s="23"/>
      <c r="I53" s="36">
        <f>+I49+I51</f>
        <v>640092</v>
      </c>
      <c r="J53" s="12"/>
      <c r="K53" s="10"/>
    </row>
    <row r="54" spans="2:11" ht="27" customHeight="1" thickTop="1">
      <c r="B54" s="5"/>
      <c r="C54" s="37"/>
      <c r="D54" s="38"/>
      <c r="E54" s="39"/>
      <c r="F54" s="38"/>
      <c r="G54" s="40"/>
      <c r="H54" s="40"/>
      <c r="I54" s="40"/>
      <c r="J54" s="41"/>
      <c r="K54" s="10"/>
    </row>
    <row r="55" spans="2:11" ht="27" customHeight="1">
      <c r="B55" s="42"/>
      <c r="C55" s="43"/>
      <c r="D55" s="43"/>
      <c r="E55" s="44"/>
      <c r="F55" s="43"/>
      <c r="G55" s="43"/>
      <c r="H55" s="43"/>
      <c r="I55" s="43"/>
      <c r="J55" s="43"/>
      <c r="K55" s="45"/>
    </row>
    <row r="56" spans="7:9" ht="15">
      <c r="G56" s="46"/>
      <c r="H56" s="46"/>
      <c r="I56" s="46"/>
    </row>
    <row r="57" spans="2:9" ht="23.25">
      <c r="B57" s="47"/>
      <c r="G57" s="46"/>
      <c r="H57" s="46"/>
      <c r="I57" s="46"/>
    </row>
    <row r="58" spans="7:9" ht="15">
      <c r="G58" s="46"/>
      <c r="H58" s="46"/>
      <c r="I58" s="46"/>
    </row>
    <row r="59" spans="7:9" ht="23.25">
      <c r="G59" s="48">
        <f>+G28-G53</f>
        <v>0</v>
      </c>
      <c r="H59" s="46"/>
      <c r="I59" s="46">
        <f>+I28-I53</f>
        <v>0</v>
      </c>
    </row>
    <row r="60" spans="7:9" ht="15">
      <c r="G60" s="46"/>
      <c r="H60" s="46"/>
      <c r="I60" s="46"/>
    </row>
    <row r="61" spans="7:9" ht="15">
      <c r="G61" s="46"/>
      <c r="H61" s="46"/>
      <c r="I61" s="46"/>
    </row>
    <row r="62" spans="7:9" ht="15">
      <c r="G62" s="46"/>
      <c r="H62" s="46"/>
      <c r="I62" s="46"/>
    </row>
    <row r="63" spans="7:9" ht="15">
      <c r="G63" s="46"/>
      <c r="H63" s="46"/>
      <c r="I63" s="46"/>
    </row>
    <row r="64" spans="7:9" ht="15">
      <c r="G64" s="46"/>
      <c r="H64" s="46"/>
      <c r="I64" s="46"/>
    </row>
  </sheetData>
  <mergeCells count="5">
    <mergeCell ref="D32:I32"/>
    <mergeCell ref="D3:I3"/>
    <mergeCell ref="D4:I4"/>
    <mergeCell ref="D5:I5"/>
    <mergeCell ref="D7:I7"/>
  </mergeCells>
  <printOptions/>
  <pageMargins left="0.55" right="0.46" top="0.61" bottom="0.69" header="0.5" footer="0.5"/>
  <pageSetup fitToHeight="1" fitToWidth="1" horizontalDpi="1200" verticalDpi="12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Statndard Motor Products,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Blossom</dc:creator>
  <cp:keywords/>
  <dc:description/>
  <cp:lastModifiedBy>DWeber</cp:lastModifiedBy>
  <cp:lastPrinted>2007-08-01T20:49:14Z</cp:lastPrinted>
  <dcterms:created xsi:type="dcterms:W3CDTF">2007-08-01T20:39:46Z</dcterms:created>
  <dcterms:modified xsi:type="dcterms:W3CDTF">2007-08-13T14:42:57Z</dcterms:modified>
  <cp:category/>
  <cp:version/>
  <cp:contentType/>
  <cp:contentStatus/>
</cp:coreProperties>
</file>