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7680" activeTab="0"/>
  </bookViews>
  <sheets>
    <sheet name="P&amp;L" sheetId="1" r:id="rId1"/>
    <sheet name="BS" sheetId="2" r:id="rId2"/>
  </sheets>
  <definedNames>
    <definedName name="_xlnm.Print_Area" localSheetId="1">'BS'!$A$1:$L$55</definedName>
    <definedName name="_xlnm.Print_Area" localSheetId="0">'P&amp;L'!$A$1:$F$63</definedName>
  </definedNames>
  <calcPr fullCalcOnLoad="1"/>
</workbook>
</file>

<file path=xl/sharedStrings.xml><?xml version="1.0" encoding="utf-8"?>
<sst xmlns="http://schemas.openxmlformats.org/spreadsheetml/2006/main" count="68" uniqueCount="63">
  <si>
    <t>STANDARD MOTOR PRODUCTS, INC.</t>
  </si>
  <si>
    <t>Consolidated Statements of Operations</t>
  </si>
  <si>
    <t>(Dollars in thousands, except per share amounts)</t>
  </si>
  <si>
    <t>THREE MONTHS ENDED</t>
  </si>
  <si>
    <t>2006</t>
  </si>
  <si>
    <t>NET SALES</t>
  </si>
  <si>
    <t>COST OF SALES</t>
  </si>
  <si>
    <t>GROSS PROFIT</t>
  </si>
  <si>
    <t>SELLING, GENERAL &amp; ADMINISTRATIVE EXPENSES</t>
  </si>
  <si>
    <t>INTEGRATION EXPENSES</t>
  </si>
  <si>
    <t>INTEREST EXPENSE</t>
  </si>
  <si>
    <t>DISCONTINUED OPERATION, NET OF TAX</t>
  </si>
  <si>
    <t xml:space="preserve"> </t>
  </si>
  <si>
    <t xml:space="preserve">   DISCONTINUED OPERATION</t>
  </si>
  <si>
    <t>WEIGHTED AVERAGE NUMBER OF COMMON SHARES</t>
  </si>
  <si>
    <t>WEIGHTED AVERAGE NUMBER OF COMMON AND DILUTIVE SHARES</t>
  </si>
  <si>
    <t>STANDARD MOTOR PRODUCTS</t>
  </si>
  <si>
    <t>CONDENSED CONSOLIDATED BALANCE SHEETS</t>
  </si>
  <si>
    <t>(Dollars in thousands)</t>
  </si>
  <si>
    <t>ASSETS</t>
  </si>
  <si>
    <t>December 31,</t>
  </si>
  <si>
    <t>Cash</t>
  </si>
  <si>
    <t>Accounts receivable, gross</t>
  </si>
  <si>
    <t>Allowance for doubtful accounts</t>
  </si>
  <si>
    <t>Accounts receivable, net</t>
  </si>
  <si>
    <t>Inventories</t>
  </si>
  <si>
    <t>Other current assets</t>
  </si>
  <si>
    <t>Total current assets</t>
  </si>
  <si>
    <t>Property, plant and equipment, net</t>
  </si>
  <si>
    <t>Goodwill and other intangibles</t>
  </si>
  <si>
    <t>Other assets</t>
  </si>
  <si>
    <t>Total assets</t>
  </si>
  <si>
    <t>LIABILITIES AND STOCKHOLDERS' EQUITY</t>
  </si>
  <si>
    <t>Notes payable</t>
  </si>
  <si>
    <t>Current portion of long term debt</t>
  </si>
  <si>
    <t>Accounts payable trade</t>
  </si>
  <si>
    <t>Accrued customer returns</t>
  </si>
  <si>
    <t>Restructuring accrual</t>
  </si>
  <si>
    <t>Other current liabilities</t>
  </si>
  <si>
    <t>Total current liabilities</t>
  </si>
  <si>
    <t>Long-term debt</t>
  </si>
  <si>
    <t>Postretirement &amp; other liabilities</t>
  </si>
  <si>
    <t>Accrued asbestos liability</t>
  </si>
  <si>
    <t>Total liabilities</t>
  </si>
  <si>
    <t>Total stockholders' equity</t>
  </si>
  <si>
    <t>Total liabilities and stockholders' equity</t>
  </si>
  <si>
    <t>GOODWILL IMPAIRMENT</t>
  </si>
  <si>
    <t>CUMULATIVE EFFECT OF ACCOUNTING CHANGE</t>
  </si>
  <si>
    <t xml:space="preserve">   CUMULATIVE EFFECT OF ACCOUNTING CHANGE</t>
  </si>
  <si>
    <t>MARCH 31,</t>
  </si>
  <si>
    <t>2007</t>
  </si>
  <si>
    <t>March 31</t>
  </si>
  <si>
    <t>OPERATING INCOME</t>
  </si>
  <si>
    <t>OTHER INCOME, NET</t>
  </si>
  <si>
    <t>EARNINGS FROM CONTINUING OPERATIONS BEFORE TAXES</t>
  </si>
  <si>
    <t xml:space="preserve">INCOME TAX EXPENSE </t>
  </si>
  <si>
    <t>EARNINGS FROM CONTINUING OPERATIONS</t>
  </si>
  <si>
    <t>NET EARNINGS</t>
  </si>
  <si>
    <t>NET EARNINGS PER COMMON SHARE:</t>
  </si>
  <si>
    <t xml:space="preserve">   BASIC EARNINGS FROM CONTINUING OPERATIONS</t>
  </si>
  <si>
    <t xml:space="preserve">   NET EARNINGS PER COMMON SHARE - BASIC</t>
  </si>
  <si>
    <t xml:space="preserve">   DILUTED EARNINGS FROM CONTINUING OPERATIONS</t>
  </si>
  <si>
    <t xml:space="preserve">   NET EARNINGS PER COMMON SHARE - DILUTED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</si>
</sst>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</numFmts>
  <fonts count="14">
    <font>
      <sz val="10"/>
      <name val="Arial"/>
      <family val="0"/>
    </font>
    <font>
      <b/>
      <sz val="18"/>
      <name val="Arial"/>
      <family val="2"/>
    </font>
    <font>
      <i/>
      <sz val="11.5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.5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19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15" applyNumberFormat="1" applyAlignment="1">
      <alignment/>
    </xf>
    <xf numFmtId="42" fontId="3" fillId="0" borderId="0" xfId="0" applyNumberFormat="1" applyFont="1" applyAlignment="1">
      <alignment/>
    </xf>
    <xf numFmtId="165" fontId="0" fillId="0" borderId="0" xfId="19" applyNumberFormat="1" applyFont="1" applyAlignment="1">
      <alignment/>
    </xf>
    <xf numFmtId="41" fontId="3" fillId="0" borderId="0" xfId="0" applyNumberFormat="1" applyFont="1" applyAlignment="1">
      <alignment/>
    </xf>
    <xf numFmtId="164" fontId="3" fillId="0" borderId="0" xfId="15" applyNumberFormat="1" applyFont="1" applyAlignment="1">
      <alignment/>
    </xf>
    <xf numFmtId="41" fontId="3" fillId="0" borderId="2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0" fillId="0" borderId="0" xfId="19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2" xfId="15" applyNumberFormat="1" applyFont="1" applyBorder="1" applyAlignment="1">
      <alignment/>
    </xf>
    <xf numFmtId="42" fontId="3" fillId="0" borderId="3" xfId="0" applyNumberFormat="1" applyFont="1" applyBorder="1" applyAlignment="1">
      <alignment/>
    </xf>
    <xf numFmtId="44" fontId="3" fillId="0" borderId="0" xfId="0" applyNumberFormat="1" applyFont="1" applyAlignment="1">
      <alignment/>
    </xf>
    <xf numFmtId="43" fontId="3" fillId="0" borderId="0" xfId="15" applyFont="1" applyBorder="1" applyAlignment="1">
      <alignment/>
    </xf>
    <xf numFmtId="44" fontId="3" fillId="0" borderId="4" xfId="0" applyNumberFormat="1" applyFont="1" applyBorder="1" applyAlignment="1">
      <alignment/>
    </xf>
    <xf numFmtId="7" fontId="3" fillId="0" borderId="0" xfId="0" applyNumberFormat="1" applyFont="1" applyAlignment="1">
      <alignment/>
    </xf>
    <xf numFmtId="164" fontId="4" fillId="0" borderId="0" xfId="15" applyNumberFormat="1" applyFont="1" applyAlignment="1">
      <alignment horizontal="right"/>
    </xf>
    <xf numFmtId="0" fontId="5" fillId="0" borderId="0" xfId="0" applyFont="1" applyAlignment="1" quotePrefix="1">
      <alignment horizontal="left"/>
    </xf>
    <xf numFmtId="164" fontId="3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164" fontId="10" fillId="0" borderId="0" xfId="15" applyNumberFormat="1" applyFont="1" applyBorder="1" applyAlignment="1">
      <alignment/>
    </xf>
    <xf numFmtId="0" fontId="10" fillId="0" borderId="0" xfId="0" applyFont="1" applyBorder="1" applyAlignment="1">
      <alignment/>
    </xf>
    <xf numFmtId="16" fontId="11" fillId="0" borderId="0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166" fontId="10" fillId="0" borderId="0" xfId="15" applyNumberFormat="1" applyFont="1" applyBorder="1" applyAlignment="1">
      <alignment/>
    </xf>
    <xf numFmtId="0" fontId="0" fillId="2" borderId="9" xfId="0" applyFill="1" applyBorder="1" applyAlignment="1">
      <alignment/>
    </xf>
    <xf numFmtId="164" fontId="10" fillId="0" borderId="2" xfId="15" applyNumberFormat="1" applyFont="1" applyBorder="1" applyAlignment="1">
      <alignment/>
    </xf>
    <xf numFmtId="164" fontId="10" fillId="0" borderId="6" xfId="15" applyNumberFormat="1" applyFont="1" applyBorder="1" applyAlignment="1">
      <alignment/>
    </xf>
    <xf numFmtId="42" fontId="10" fillId="0" borderId="4" xfId="15" applyNumberFormat="1" applyFont="1" applyBorder="1" applyAlignment="1">
      <alignment/>
    </xf>
    <xf numFmtId="42" fontId="10" fillId="0" borderId="0" xfId="15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164" fontId="10" fillId="0" borderId="0" xfId="0" applyNumberFormat="1" applyFont="1" applyBorder="1" applyAlignment="1">
      <alignment/>
    </xf>
    <xf numFmtId="166" fontId="10" fillId="0" borderId="4" xfId="15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164" fontId="0" fillId="0" borderId="2" xfId="15" applyNumberFormat="1" applyBorder="1" applyAlignment="1">
      <alignment/>
    </xf>
    <xf numFmtId="0" fontId="0" fillId="0" borderId="12" xfId="0" applyBorder="1" applyAlignment="1">
      <alignment/>
    </xf>
    <xf numFmtId="0" fontId="0" fillId="2" borderId="11" xfId="0" applyFill="1" applyBorder="1" applyAlignment="1">
      <alignment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0" applyFont="1" applyAlignment="1" quotePrefix="1">
      <alignment/>
    </xf>
    <xf numFmtId="164" fontId="13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80.7109375" style="0" bestFit="1" customWidth="1"/>
    <col min="3" max="3" width="15.7109375" style="0" customWidth="1"/>
    <col min="4" max="5" width="4.421875" style="0" customWidth="1"/>
    <col min="6" max="6" width="15.7109375" style="0" customWidth="1"/>
  </cols>
  <sheetData>
    <row r="1" spans="1:6" ht="23.25">
      <c r="A1" s="66" t="s">
        <v>0</v>
      </c>
      <c r="B1" s="66"/>
      <c r="C1" s="66"/>
      <c r="D1" s="66"/>
      <c r="E1" s="66"/>
      <c r="F1" s="66"/>
    </row>
    <row r="2" spans="1:6" ht="23.25">
      <c r="A2" s="66" t="s">
        <v>1</v>
      </c>
      <c r="B2" s="66"/>
      <c r="C2" s="66"/>
      <c r="D2" s="66"/>
      <c r="E2" s="66"/>
      <c r="F2" s="66"/>
    </row>
    <row r="5" ht="14.25">
      <c r="A5" s="1" t="s">
        <v>2</v>
      </c>
    </row>
    <row r="8" spans="3:6" ht="15">
      <c r="C8" s="65" t="s">
        <v>3</v>
      </c>
      <c r="D8" s="65"/>
      <c r="E8" s="65"/>
      <c r="F8" s="65"/>
    </row>
    <row r="9" spans="1:6" ht="15">
      <c r="A9" s="2"/>
      <c r="B9" s="2"/>
      <c r="C9" s="65" t="s">
        <v>49</v>
      </c>
      <c r="D9" s="65"/>
      <c r="E9" s="65"/>
      <c r="F9" s="65"/>
    </row>
    <row r="10" spans="1:6" ht="15.75" thickBot="1">
      <c r="A10" s="2"/>
      <c r="B10" s="2"/>
      <c r="C10" s="3" t="s">
        <v>50</v>
      </c>
      <c r="D10" s="4"/>
      <c r="E10" s="2"/>
      <c r="F10" s="3" t="s">
        <v>4</v>
      </c>
    </row>
    <row r="11" spans="1:6" ht="15">
      <c r="A11" s="2"/>
      <c r="B11" s="2"/>
      <c r="C11" s="2"/>
      <c r="D11" s="2"/>
      <c r="E11" s="2"/>
      <c r="F11" s="2"/>
    </row>
    <row r="12" spans="1:6" ht="15">
      <c r="A12" s="2" t="s">
        <v>5</v>
      </c>
      <c r="B12" s="2"/>
      <c r="C12" s="6">
        <v>199815</v>
      </c>
      <c r="D12" s="7"/>
      <c r="E12" s="2"/>
      <c r="F12" s="6">
        <v>210076</v>
      </c>
    </row>
    <row r="13" spans="1:6" ht="15">
      <c r="A13" s="2"/>
      <c r="B13" s="2"/>
      <c r="C13" s="8"/>
      <c r="D13" s="8"/>
      <c r="E13" s="2"/>
      <c r="F13" s="8"/>
    </row>
    <row r="14" spans="1:6" ht="15">
      <c r="A14" s="2" t="s">
        <v>6</v>
      </c>
      <c r="B14" s="2"/>
      <c r="C14" s="10">
        <v>147940</v>
      </c>
      <c r="D14" s="7"/>
      <c r="E14" s="2"/>
      <c r="F14" s="10">
        <v>156845</v>
      </c>
    </row>
    <row r="15" spans="1:6" ht="15">
      <c r="A15" s="2"/>
      <c r="B15" s="2"/>
      <c r="C15" s="11"/>
      <c r="D15" s="11"/>
      <c r="E15" s="2"/>
      <c r="F15" s="11"/>
    </row>
    <row r="16" spans="1:6" ht="15">
      <c r="A16" s="2" t="s">
        <v>7</v>
      </c>
      <c r="B16" s="2"/>
      <c r="C16" s="13">
        <f>+C12-C14</f>
        <v>51875</v>
      </c>
      <c r="D16" s="7"/>
      <c r="E16" s="2"/>
      <c r="F16" s="13">
        <f>+F12-F14</f>
        <v>53231</v>
      </c>
    </row>
    <row r="17" spans="1:6" ht="15">
      <c r="A17" s="2"/>
      <c r="B17" s="2"/>
      <c r="C17" s="8"/>
      <c r="D17" s="8"/>
      <c r="E17" s="2"/>
      <c r="F17" s="8"/>
    </row>
    <row r="18" spans="1:6" ht="15">
      <c r="A18" s="2" t="s">
        <v>8</v>
      </c>
      <c r="B18" s="2"/>
      <c r="C18" s="11">
        <v>42731</v>
      </c>
      <c r="D18" s="14"/>
      <c r="E18" s="15"/>
      <c r="F18" s="11">
        <v>43788</v>
      </c>
    </row>
    <row r="19" spans="1:6" ht="15" hidden="1">
      <c r="A19" s="2" t="s">
        <v>46</v>
      </c>
      <c r="B19" s="2"/>
      <c r="C19" s="11">
        <v>0</v>
      </c>
      <c r="D19" s="14"/>
      <c r="E19" s="15"/>
      <c r="F19" s="11">
        <v>0</v>
      </c>
    </row>
    <row r="20" spans="1:6" ht="15">
      <c r="A20" s="2" t="s">
        <v>9</v>
      </c>
      <c r="B20" s="2"/>
      <c r="C20" s="10">
        <v>678</v>
      </c>
      <c r="D20" s="14"/>
      <c r="E20" s="2"/>
      <c r="F20" s="10">
        <v>87</v>
      </c>
    </row>
    <row r="21" spans="1:6" ht="15">
      <c r="A21" s="2"/>
      <c r="B21" s="2"/>
      <c r="C21" s="8"/>
      <c r="D21" s="8"/>
      <c r="E21" s="2"/>
      <c r="F21" s="8"/>
    </row>
    <row r="22" spans="1:6" ht="15">
      <c r="A22" s="2" t="s">
        <v>52</v>
      </c>
      <c r="B22" s="2"/>
      <c r="C22" s="16">
        <f>+C16-SUM(C18:C20)</f>
        <v>8466</v>
      </c>
      <c r="D22" s="7"/>
      <c r="E22" s="2"/>
      <c r="F22" s="16">
        <f>+F16-SUM(F18:F20)</f>
        <v>9356</v>
      </c>
    </row>
    <row r="23" spans="1:6" ht="15">
      <c r="A23" s="2"/>
      <c r="B23" s="2"/>
      <c r="C23" s="8"/>
      <c r="D23" s="8"/>
      <c r="E23" s="2"/>
      <c r="F23" s="8"/>
    </row>
    <row r="24" spans="1:6" ht="15">
      <c r="A24" s="2" t="s">
        <v>53</v>
      </c>
      <c r="B24" s="2"/>
      <c r="C24" s="11">
        <v>267</v>
      </c>
      <c r="D24" s="7"/>
      <c r="E24" s="2"/>
      <c r="F24" s="11">
        <v>350</v>
      </c>
    </row>
    <row r="25" spans="1:6" ht="15">
      <c r="A25" s="2"/>
      <c r="B25" s="2"/>
      <c r="C25" s="8"/>
      <c r="D25" s="8"/>
      <c r="E25" s="2"/>
      <c r="F25" s="8"/>
    </row>
    <row r="26" spans="1:6" ht="15">
      <c r="A26" s="2" t="s">
        <v>10</v>
      </c>
      <c r="B26" s="2"/>
      <c r="C26" s="10">
        <v>4541</v>
      </c>
      <c r="D26" s="7"/>
      <c r="E26" s="2"/>
      <c r="F26" s="10">
        <v>4453</v>
      </c>
    </row>
    <row r="27" spans="1:6" ht="15">
      <c r="A27" s="2"/>
      <c r="B27" s="2"/>
      <c r="C27" s="8"/>
      <c r="D27" s="8"/>
      <c r="E27" s="2"/>
      <c r="F27" s="8"/>
    </row>
    <row r="28" spans="1:6" ht="15">
      <c r="A28" s="2" t="s">
        <v>54</v>
      </c>
      <c r="B28" s="2"/>
      <c r="C28" s="16">
        <f>+C22+C24-C26</f>
        <v>4192</v>
      </c>
      <c r="D28" s="7"/>
      <c r="E28" s="2"/>
      <c r="F28" s="16">
        <f>+F22+F24-F26</f>
        <v>5253</v>
      </c>
    </row>
    <row r="29" spans="1:6" ht="15">
      <c r="A29" s="2"/>
      <c r="B29" s="2"/>
      <c r="C29" s="8"/>
      <c r="D29" s="8"/>
      <c r="E29" s="2"/>
      <c r="F29" s="8"/>
    </row>
    <row r="30" spans="1:6" ht="15">
      <c r="A30" s="2" t="s">
        <v>55</v>
      </c>
      <c r="B30" s="2"/>
      <c r="C30" s="10">
        <v>1256</v>
      </c>
      <c r="D30" s="7"/>
      <c r="E30" s="2"/>
      <c r="F30" s="10">
        <v>2655</v>
      </c>
    </row>
    <row r="31" spans="1:6" ht="15">
      <c r="A31" s="2"/>
      <c r="B31" s="2"/>
      <c r="C31" s="8"/>
      <c r="D31" s="8"/>
      <c r="E31" s="2"/>
      <c r="F31" s="8"/>
    </row>
    <row r="32" spans="1:6" ht="15">
      <c r="A32" s="2" t="s">
        <v>56</v>
      </c>
      <c r="B32" s="2"/>
      <c r="C32" s="12">
        <f>+C28-C30</f>
        <v>2936</v>
      </c>
      <c r="D32" s="7"/>
      <c r="E32" s="15"/>
      <c r="F32" s="12">
        <f>+F28-F30</f>
        <v>2598</v>
      </c>
    </row>
    <row r="33" spans="1:6" ht="15">
      <c r="A33" s="2"/>
      <c r="B33" s="2"/>
      <c r="C33" s="12"/>
      <c r="D33" s="7"/>
      <c r="E33" s="15"/>
      <c r="F33" s="12"/>
    </row>
    <row r="34" spans="1:6" ht="15">
      <c r="A34" s="2" t="s">
        <v>11</v>
      </c>
      <c r="B34" s="2"/>
      <c r="C34" s="17">
        <v>-349</v>
      </c>
      <c r="D34" s="7"/>
      <c r="E34" s="15"/>
      <c r="F34" s="10">
        <v>-764</v>
      </c>
    </row>
    <row r="35" spans="1:6" ht="15" hidden="1">
      <c r="A35" s="2"/>
      <c r="B35" s="2"/>
      <c r="C35" s="12"/>
      <c r="D35" s="7"/>
      <c r="E35" s="15"/>
      <c r="F35" s="12"/>
    </row>
    <row r="36" spans="1:6" ht="15" hidden="1">
      <c r="A36" s="2" t="s">
        <v>47</v>
      </c>
      <c r="B36" s="2"/>
      <c r="C36" s="17">
        <v>0</v>
      </c>
      <c r="D36" s="7"/>
      <c r="E36" s="15"/>
      <c r="F36" s="17">
        <v>0</v>
      </c>
    </row>
    <row r="37" spans="1:6" ht="15">
      <c r="A37" s="2"/>
      <c r="B37" s="2"/>
      <c r="C37" s="8"/>
      <c r="D37" s="8"/>
      <c r="E37" s="2"/>
      <c r="F37" s="12"/>
    </row>
    <row r="38" spans="1:6" ht="15.75" thickBot="1">
      <c r="A38" s="2" t="s">
        <v>57</v>
      </c>
      <c r="B38" s="2"/>
      <c r="C38" s="18">
        <f>+C32+C36+C34</f>
        <v>2587</v>
      </c>
      <c r="D38" s="7"/>
      <c r="E38" s="2"/>
      <c r="F38" s="18">
        <f>+F32+F36+F34</f>
        <v>1834</v>
      </c>
    </row>
    <row r="39" spans="1:6" ht="15.75" thickTop="1">
      <c r="A39" s="2" t="s">
        <v>12</v>
      </c>
      <c r="B39" s="2"/>
      <c r="C39" s="8"/>
      <c r="D39" s="8"/>
      <c r="E39" s="2"/>
      <c r="F39" s="8"/>
    </row>
    <row r="40" spans="1:6" ht="15">
      <c r="A40" s="2"/>
      <c r="B40" s="2"/>
      <c r="C40" s="6"/>
      <c r="D40" s="2"/>
      <c r="E40" s="2"/>
      <c r="F40" s="6"/>
    </row>
    <row r="41" spans="1:6" ht="15">
      <c r="A41" s="2"/>
      <c r="B41" s="2"/>
      <c r="C41" s="6"/>
      <c r="D41" s="2"/>
      <c r="E41" s="2"/>
      <c r="F41" s="6"/>
    </row>
    <row r="42" spans="1:6" ht="15">
      <c r="A42" s="2"/>
      <c r="B42" s="2"/>
      <c r="C42" s="6"/>
      <c r="D42" s="2"/>
      <c r="E42" s="2"/>
      <c r="F42" s="6"/>
    </row>
    <row r="43" spans="1:6" ht="15">
      <c r="A43" s="2"/>
      <c r="B43" s="2"/>
      <c r="C43" s="6"/>
      <c r="D43" s="2"/>
      <c r="E43" s="2"/>
      <c r="F43" s="6"/>
    </row>
    <row r="44" spans="1:6" ht="15">
      <c r="A44" s="2"/>
      <c r="B44" s="2"/>
      <c r="C44" s="2"/>
      <c r="D44" s="2"/>
      <c r="E44" s="2"/>
      <c r="F44" s="2"/>
    </row>
    <row r="45" spans="1:6" ht="15">
      <c r="A45" s="2" t="s">
        <v>58</v>
      </c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 t="s">
        <v>59</v>
      </c>
      <c r="B47" s="2"/>
      <c r="C47" s="19">
        <f>+C32/(C59/1000)</f>
        <v>0.15911817315428203</v>
      </c>
      <c r="D47" s="2"/>
      <c r="E47" s="2"/>
      <c r="F47" s="19">
        <f>+F32/(F59/1000)</f>
        <v>0.14280395062347281</v>
      </c>
    </row>
    <row r="48" spans="1:6" ht="15">
      <c r="A48" s="2" t="s">
        <v>13</v>
      </c>
      <c r="B48" s="2"/>
      <c r="C48" s="20">
        <f>+C34/(C59/1000)</f>
        <v>-0.0189142515091432</v>
      </c>
      <c r="D48" s="2"/>
      <c r="E48" s="2"/>
      <c r="F48" s="20">
        <f>+F34/(F59/1000)</f>
        <v>-0.0419946952564793</v>
      </c>
    </row>
    <row r="49" spans="1:6" ht="15" hidden="1">
      <c r="A49" s="2" t="s">
        <v>48</v>
      </c>
      <c r="B49" s="2"/>
      <c r="C49" s="20">
        <f>+C36/(C59/1000)</f>
        <v>0</v>
      </c>
      <c r="D49" s="2"/>
      <c r="E49" s="2"/>
      <c r="F49" s="20">
        <f>+F36/(F59/1000)</f>
        <v>0</v>
      </c>
    </row>
    <row r="50" spans="1:6" ht="15.75" thickBot="1">
      <c r="A50" s="2" t="s">
        <v>60</v>
      </c>
      <c r="B50" s="2"/>
      <c r="C50" s="21">
        <f>SUM(C47:C49)</f>
        <v>0.14020392164513884</v>
      </c>
      <c r="D50" s="2"/>
      <c r="E50" s="2"/>
      <c r="F50" s="21">
        <f>SUM(F47:F49)</f>
        <v>0.1008092553669935</v>
      </c>
    </row>
    <row r="51" spans="1:6" ht="15.75" thickTop="1">
      <c r="A51" s="2"/>
      <c r="B51" s="2"/>
      <c r="C51" s="22"/>
      <c r="D51" s="2"/>
      <c r="E51" s="2"/>
      <c r="F51" s="22"/>
    </row>
    <row r="52" spans="1:6" ht="15">
      <c r="A52" s="2"/>
      <c r="B52" s="2"/>
      <c r="C52" s="22"/>
      <c r="D52" s="2"/>
      <c r="E52" s="2"/>
      <c r="F52" s="22"/>
    </row>
    <row r="53" spans="1:6" ht="15">
      <c r="A53" s="2" t="s">
        <v>61</v>
      </c>
      <c r="B53" s="2"/>
      <c r="C53" s="19">
        <f>+C32/(C60/1000)</f>
        <v>0.15784196062939806</v>
      </c>
      <c r="D53" s="2"/>
      <c r="E53" s="2"/>
      <c r="F53" s="19">
        <f>+F47</f>
        <v>0.14280395062347281</v>
      </c>
    </row>
    <row r="54" spans="1:6" ht="15">
      <c r="A54" s="2" t="s">
        <v>13</v>
      </c>
      <c r="B54" s="2"/>
      <c r="C54" s="20">
        <f>+C34/(C60/1000)</f>
        <v>-0.018762549134761553</v>
      </c>
      <c r="D54" s="2"/>
      <c r="E54" s="2"/>
      <c r="F54" s="20">
        <f>+F34/(F60/1000)</f>
        <v>-0.041987508386510185</v>
      </c>
    </row>
    <row r="55" spans="1:6" ht="15" hidden="1">
      <c r="A55" s="2" t="s">
        <v>48</v>
      </c>
      <c r="B55" s="2"/>
      <c r="C55" s="20">
        <f>+C36/(C60/1000)</f>
        <v>0</v>
      </c>
      <c r="D55" s="2"/>
      <c r="E55" s="2"/>
      <c r="F55" s="20">
        <f>+F36/(F60/1000)</f>
        <v>0</v>
      </c>
    </row>
    <row r="56" spans="1:6" ht="15.75" thickBot="1">
      <c r="A56" s="2" t="s">
        <v>62</v>
      </c>
      <c r="B56" s="2"/>
      <c r="C56" s="21">
        <f>SUM(C53:C55)</f>
        <v>0.1390794114946365</v>
      </c>
      <c r="D56" s="2"/>
      <c r="E56" s="2"/>
      <c r="F56" s="21">
        <f>SUM(F53:F55)</f>
        <v>0.10081644223696262</v>
      </c>
    </row>
    <row r="57" spans="2:6" ht="15.75" thickTop="1">
      <c r="B57" s="2"/>
      <c r="C57" s="23"/>
      <c r="D57" s="2"/>
      <c r="E57" s="2"/>
      <c r="F57" s="23"/>
    </row>
    <row r="58" spans="1:5" ht="15">
      <c r="A58" s="24"/>
      <c r="B58" s="2"/>
      <c r="D58" s="2"/>
      <c r="E58" s="2"/>
    </row>
    <row r="59" spans="1:6" ht="15">
      <c r="A59" s="2" t="s">
        <v>14</v>
      </c>
      <c r="B59" s="2"/>
      <c r="C59" s="25">
        <v>18451695</v>
      </c>
      <c r="D59" s="2"/>
      <c r="E59" s="2"/>
      <c r="F59" s="9">
        <v>18192774</v>
      </c>
    </row>
    <row r="60" spans="1:6" ht="15">
      <c r="A60" s="2" t="s">
        <v>15</v>
      </c>
      <c r="B60" s="2"/>
      <c r="C60" s="25">
        <v>18600884</v>
      </c>
      <c r="D60" s="26"/>
      <c r="E60" s="26"/>
      <c r="F60" s="25">
        <v>18195888</v>
      </c>
    </row>
    <row r="61" spans="1:6" ht="15">
      <c r="A61" s="2"/>
      <c r="B61" s="2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</sheetData>
  <mergeCells count="4">
    <mergeCell ref="C9:F9"/>
    <mergeCell ref="A1:F1"/>
    <mergeCell ref="A2:F2"/>
    <mergeCell ref="C8:F8"/>
  </mergeCells>
  <printOptions/>
  <pageMargins left="0.25" right="0.25" top="1" bottom="1" header="0.5" footer="0.5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60" workbookViewId="0" topLeftCell="A1">
      <selection activeCell="D11" sqref="D11"/>
    </sheetView>
  </sheetViews>
  <sheetFormatPr defaultColWidth="9.140625" defaultRowHeight="12.75"/>
  <cols>
    <col min="3" max="3" width="49.140625" style="0" customWidth="1"/>
    <col min="4" max="4" width="16.140625" style="2" bestFit="1" customWidth="1"/>
    <col min="5" max="5" width="12.7109375" style="0" customWidth="1"/>
    <col min="6" max="6" width="23.00390625" style="0" customWidth="1"/>
    <col min="7" max="7" width="3.00390625" style="0" customWidth="1"/>
    <col min="8" max="8" width="20.7109375" style="0" hidden="1" customWidth="1"/>
    <col min="9" max="9" width="3.7109375" style="0" hidden="1" customWidth="1"/>
    <col min="10" max="10" width="20.7109375" style="0" customWidth="1"/>
  </cols>
  <sheetData>
    <row r="1" spans="1:12" ht="27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27" customHeight="1">
      <c r="A2" s="30"/>
      <c r="B2" s="31"/>
      <c r="C2" s="32"/>
      <c r="D2" s="15"/>
      <c r="E2" s="32"/>
      <c r="F2" s="32"/>
      <c r="G2" s="32"/>
      <c r="H2" s="32"/>
      <c r="I2" s="32"/>
      <c r="J2" s="32"/>
      <c r="K2" s="33"/>
      <c r="L2" s="34"/>
    </row>
    <row r="3" spans="1:12" ht="27.75">
      <c r="A3" s="30"/>
      <c r="B3" s="31"/>
      <c r="C3" s="68" t="s">
        <v>16</v>
      </c>
      <c r="D3" s="68"/>
      <c r="E3" s="68"/>
      <c r="F3" s="68"/>
      <c r="G3" s="68"/>
      <c r="H3" s="68"/>
      <c r="I3" s="68"/>
      <c r="J3" s="68"/>
      <c r="K3" s="33"/>
      <c r="L3" s="34"/>
    </row>
    <row r="4" spans="1:12" ht="27">
      <c r="A4" s="30"/>
      <c r="B4" s="31"/>
      <c r="C4" s="69" t="s">
        <v>17</v>
      </c>
      <c r="D4" s="69"/>
      <c r="E4" s="69"/>
      <c r="F4" s="69"/>
      <c r="G4" s="69"/>
      <c r="H4" s="69"/>
      <c r="I4" s="69"/>
      <c r="J4" s="69"/>
      <c r="K4" s="33"/>
      <c r="L4" s="34"/>
    </row>
    <row r="5" spans="1:12" ht="27">
      <c r="A5" s="30"/>
      <c r="B5" s="31"/>
      <c r="C5" s="70" t="s">
        <v>18</v>
      </c>
      <c r="D5" s="70"/>
      <c r="E5" s="70"/>
      <c r="F5" s="70"/>
      <c r="G5" s="70"/>
      <c r="H5" s="70"/>
      <c r="I5" s="70"/>
      <c r="J5" s="70"/>
      <c r="K5" s="33"/>
      <c r="L5" s="34"/>
    </row>
    <row r="6" spans="1:12" ht="15">
      <c r="A6" s="30"/>
      <c r="B6" s="31"/>
      <c r="C6" s="32"/>
      <c r="D6" s="15"/>
      <c r="E6" s="32"/>
      <c r="F6" s="32"/>
      <c r="G6" s="32"/>
      <c r="H6" s="32"/>
      <c r="I6" s="32"/>
      <c r="J6" s="32"/>
      <c r="K6" s="33"/>
      <c r="L6" s="34"/>
    </row>
    <row r="7" spans="1:12" ht="23.25">
      <c r="A7" s="30"/>
      <c r="B7" s="31"/>
      <c r="C7" s="67" t="s">
        <v>19</v>
      </c>
      <c r="D7" s="67"/>
      <c r="E7" s="67"/>
      <c r="F7" s="67"/>
      <c r="G7" s="67"/>
      <c r="H7" s="67"/>
      <c r="I7" s="67"/>
      <c r="J7" s="67"/>
      <c r="K7" s="33"/>
      <c r="L7" s="34"/>
    </row>
    <row r="8" spans="1:12" ht="25.5">
      <c r="A8" s="30"/>
      <c r="B8" s="31"/>
      <c r="C8" s="32"/>
      <c r="D8" s="15"/>
      <c r="E8" s="32"/>
      <c r="F8" s="32"/>
      <c r="G8" s="32"/>
      <c r="H8" s="35"/>
      <c r="I8" s="32"/>
      <c r="J8" s="32"/>
      <c r="K8" s="33"/>
      <c r="L8" s="34"/>
    </row>
    <row r="9" spans="1:12" ht="25.5">
      <c r="A9" s="30"/>
      <c r="B9" s="31"/>
      <c r="C9" s="36"/>
      <c r="D9" s="15"/>
      <c r="E9" s="36"/>
      <c r="F9" s="37" t="s">
        <v>51</v>
      </c>
      <c r="G9" s="37"/>
      <c r="H9" s="35"/>
      <c r="I9" s="38"/>
      <c r="J9" s="37" t="s">
        <v>20</v>
      </c>
      <c r="K9" s="33"/>
      <c r="L9" s="34"/>
    </row>
    <row r="10" spans="1:12" ht="25.5">
      <c r="A10" s="30"/>
      <c r="B10" s="31"/>
      <c r="C10" s="36"/>
      <c r="D10" s="15"/>
      <c r="E10" s="36"/>
      <c r="F10" s="39" t="s">
        <v>50</v>
      </c>
      <c r="G10" s="39"/>
      <c r="H10" s="35"/>
      <c r="I10" s="39"/>
      <c r="J10" s="39" t="s">
        <v>4</v>
      </c>
      <c r="K10" s="33"/>
      <c r="L10" s="34"/>
    </row>
    <row r="11" spans="1:12" ht="26.25" thickBot="1">
      <c r="A11" s="30"/>
      <c r="B11" s="31"/>
      <c r="C11" s="36"/>
      <c r="D11" s="15"/>
      <c r="E11" s="36"/>
      <c r="F11" s="40"/>
      <c r="G11" s="41"/>
      <c r="H11" s="35"/>
      <c r="I11" s="41"/>
      <c r="J11" s="40"/>
      <c r="K11" s="33"/>
      <c r="L11" s="34"/>
    </row>
    <row r="12" spans="1:12" ht="25.5">
      <c r="A12" s="30"/>
      <c r="B12" s="31"/>
      <c r="C12" s="36"/>
      <c r="D12" s="15"/>
      <c r="E12" s="36"/>
      <c r="F12" s="36"/>
      <c r="G12" s="36"/>
      <c r="H12" s="35"/>
      <c r="I12" s="36"/>
      <c r="J12" s="36"/>
      <c r="K12" s="33"/>
      <c r="L12" s="34"/>
    </row>
    <row r="13" spans="1:12" ht="25.5">
      <c r="A13" s="30"/>
      <c r="B13" s="31"/>
      <c r="C13" s="36" t="s">
        <v>21</v>
      </c>
      <c r="D13" s="42"/>
      <c r="E13" s="36"/>
      <c r="F13" s="43">
        <v>18318</v>
      </c>
      <c r="G13" s="43"/>
      <c r="H13" s="35"/>
      <c r="I13" s="43"/>
      <c r="J13" s="43">
        <v>22348</v>
      </c>
      <c r="K13" s="33"/>
      <c r="L13" s="44"/>
    </row>
    <row r="14" spans="1:12" ht="25.5">
      <c r="A14" s="30"/>
      <c r="B14" s="31"/>
      <c r="C14" s="36"/>
      <c r="D14" s="15"/>
      <c r="E14" s="36"/>
      <c r="F14" s="35"/>
      <c r="G14" s="35"/>
      <c r="H14" s="35"/>
      <c r="I14" s="35"/>
      <c r="J14" s="35"/>
      <c r="K14" s="33"/>
      <c r="L14" s="44"/>
    </row>
    <row r="15" spans="1:12" ht="25.5">
      <c r="A15" s="30"/>
      <c r="B15" s="31"/>
      <c r="C15" s="36" t="s">
        <v>22</v>
      </c>
      <c r="D15" s="42"/>
      <c r="E15" s="36"/>
      <c r="F15" s="35">
        <v>237663</v>
      </c>
      <c r="G15" s="35"/>
      <c r="H15" s="35"/>
      <c r="I15" s="35"/>
      <c r="J15" s="35">
        <v>193129</v>
      </c>
      <c r="K15" s="33"/>
      <c r="L15" s="44"/>
    </row>
    <row r="16" spans="1:12" ht="25.5">
      <c r="A16" s="30"/>
      <c r="B16" s="31"/>
      <c r="C16" s="36" t="s">
        <v>23</v>
      </c>
      <c r="D16" s="42"/>
      <c r="E16" s="36"/>
      <c r="F16" s="45">
        <v>9962</v>
      </c>
      <c r="G16" s="35"/>
      <c r="H16" s="35"/>
      <c r="I16" s="35"/>
      <c r="J16" s="45">
        <v>9465</v>
      </c>
      <c r="K16" s="33"/>
      <c r="L16" s="44"/>
    </row>
    <row r="17" spans="1:12" ht="25.5">
      <c r="A17" s="30"/>
      <c r="B17" s="31"/>
      <c r="C17" s="36" t="s">
        <v>24</v>
      </c>
      <c r="D17" s="42"/>
      <c r="E17" s="36"/>
      <c r="F17" s="35">
        <f>+F15-F16</f>
        <v>227701</v>
      </c>
      <c r="G17" s="35"/>
      <c r="H17" s="35"/>
      <c r="I17" s="35"/>
      <c r="J17" s="35">
        <f>+J15-J16</f>
        <v>183664</v>
      </c>
      <c r="K17" s="33"/>
      <c r="L17" s="44"/>
    </row>
    <row r="18" spans="1:12" ht="25.5">
      <c r="A18" s="30"/>
      <c r="B18" s="31"/>
      <c r="C18" s="36"/>
      <c r="D18" s="15"/>
      <c r="E18" s="36"/>
      <c r="F18" s="35"/>
      <c r="G18" s="35"/>
      <c r="H18" s="35"/>
      <c r="I18" s="35"/>
      <c r="J18" s="35"/>
      <c r="K18" s="33"/>
      <c r="L18" s="44"/>
    </row>
    <row r="19" spans="1:12" ht="25.5">
      <c r="A19" s="30"/>
      <c r="B19" s="31"/>
      <c r="C19" s="36" t="s">
        <v>25</v>
      </c>
      <c r="D19" s="42"/>
      <c r="E19" s="36"/>
      <c r="F19" s="35">
        <v>242421</v>
      </c>
      <c r="G19" s="35"/>
      <c r="H19" s="35"/>
      <c r="I19" s="35"/>
      <c r="J19" s="35">
        <v>233970</v>
      </c>
      <c r="K19" s="33"/>
      <c r="L19" s="44"/>
    </row>
    <row r="20" spans="1:12" ht="25.5">
      <c r="A20" s="30"/>
      <c r="B20" s="31"/>
      <c r="C20" s="36" t="s">
        <v>26</v>
      </c>
      <c r="D20" s="42"/>
      <c r="E20" s="36"/>
      <c r="F20" s="35">
        <v>25827</v>
      </c>
      <c r="G20" s="35"/>
      <c r="H20" s="35"/>
      <c r="I20" s="35"/>
      <c r="J20" s="35">
        <f>-J19-J17-J13+461838</f>
        <v>21856</v>
      </c>
      <c r="K20" s="33"/>
      <c r="L20" s="44"/>
    </row>
    <row r="21" spans="1:12" ht="25.5">
      <c r="A21" s="30"/>
      <c r="B21" s="31"/>
      <c r="C21" s="36"/>
      <c r="D21" s="15"/>
      <c r="E21" s="36"/>
      <c r="F21" s="45"/>
      <c r="G21" s="35"/>
      <c r="H21" s="35"/>
      <c r="I21" s="35"/>
      <c r="J21" s="45"/>
      <c r="K21" s="33"/>
      <c r="L21" s="44"/>
    </row>
    <row r="22" spans="1:12" ht="25.5">
      <c r="A22" s="30"/>
      <c r="B22" s="31"/>
      <c r="C22" s="36" t="s">
        <v>27</v>
      </c>
      <c r="D22" s="42"/>
      <c r="E22" s="36"/>
      <c r="F22" s="46">
        <f>+F13+F17+F19+F20</f>
        <v>514267</v>
      </c>
      <c r="G22" s="35"/>
      <c r="H22" s="35"/>
      <c r="I22" s="35"/>
      <c r="J22" s="46">
        <f>+J13+J17+J19+J20</f>
        <v>461838</v>
      </c>
      <c r="K22" s="33"/>
      <c r="L22" s="44"/>
    </row>
    <row r="23" spans="1:12" ht="25.5">
      <c r="A23" s="30"/>
      <c r="B23" s="31"/>
      <c r="C23" s="36"/>
      <c r="D23" s="15"/>
      <c r="E23" s="36"/>
      <c r="F23" s="35"/>
      <c r="G23" s="35"/>
      <c r="H23" s="35"/>
      <c r="I23" s="35"/>
      <c r="J23" s="35"/>
      <c r="K23" s="33"/>
      <c r="L23" s="44"/>
    </row>
    <row r="24" spans="1:12" ht="25.5">
      <c r="A24" s="30"/>
      <c r="B24" s="31"/>
      <c r="C24" s="36" t="s">
        <v>28</v>
      </c>
      <c r="D24" s="42"/>
      <c r="E24" s="36"/>
      <c r="F24" s="35">
        <v>79268</v>
      </c>
      <c r="G24" s="35"/>
      <c r="H24" s="35"/>
      <c r="I24" s="35"/>
      <c r="J24" s="35">
        <v>80091</v>
      </c>
      <c r="K24" s="33"/>
      <c r="L24" s="44"/>
    </row>
    <row r="25" spans="1:12" ht="25.5">
      <c r="A25" s="30"/>
      <c r="B25" s="31"/>
      <c r="C25" s="36" t="s">
        <v>29</v>
      </c>
      <c r="D25" s="42"/>
      <c r="E25" s="36"/>
      <c r="F25" s="35">
        <v>55715</v>
      </c>
      <c r="G25" s="35"/>
      <c r="H25" s="35"/>
      <c r="I25" s="35"/>
      <c r="J25" s="35">
        <v>56289</v>
      </c>
      <c r="K25" s="33"/>
      <c r="L25" s="44"/>
    </row>
    <row r="26" spans="1:12" ht="25.5">
      <c r="A26" s="30"/>
      <c r="B26" s="31"/>
      <c r="C26" s="36" t="s">
        <v>30</v>
      </c>
      <c r="D26" s="42"/>
      <c r="E26" s="36"/>
      <c r="F26" s="35">
        <f>-F25+95173</f>
        <v>39458</v>
      </c>
      <c r="G26" s="35"/>
      <c r="H26" s="35"/>
      <c r="I26" s="35"/>
      <c r="J26" s="35">
        <f>-J25+98163</f>
        <v>41874</v>
      </c>
      <c r="K26" s="33"/>
      <c r="L26" s="44"/>
    </row>
    <row r="27" spans="1:12" ht="25.5">
      <c r="A27" s="30"/>
      <c r="B27" s="31"/>
      <c r="C27" s="36"/>
      <c r="D27" s="15"/>
      <c r="E27" s="36"/>
      <c r="F27" s="45"/>
      <c r="G27" s="35"/>
      <c r="H27" s="35"/>
      <c r="I27" s="35"/>
      <c r="J27" s="45"/>
      <c r="K27" s="33"/>
      <c r="L27" s="44"/>
    </row>
    <row r="28" spans="1:12" ht="26.25" thickBot="1">
      <c r="A28" s="30"/>
      <c r="B28" s="31"/>
      <c r="C28" s="36" t="s">
        <v>31</v>
      </c>
      <c r="D28" s="42"/>
      <c r="E28" s="36"/>
      <c r="F28" s="47">
        <f>+F22+SUM(F24:F26)</f>
        <v>688708</v>
      </c>
      <c r="G28" s="48"/>
      <c r="H28" s="35"/>
      <c r="I28" s="48"/>
      <c r="J28" s="47">
        <f>+J22+SUM(J24:J26)</f>
        <v>640092</v>
      </c>
      <c r="K28" s="33"/>
      <c r="L28" s="44"/>
    </row>
    <row r="29" spans="1:12" ht="26.25" thickTop="1">
      <c r="A29" s="30"/>
      <c r="B29" s="31"/>
      <c r="C29" s="36"/>
      <c r="D29" s="15"/>
      <c r="E29" s="36"/>
      <c r="F29" s="35"/>
      <c r="G29" s="35"/>
      <c r="H29" s="35"/>
      <c r="I29" s="35"/>
      <c r="J29" s="35"/>
      <c r="K29" s="33"/>
      <c r="L29" s="44"/>
    </row>
    <row r="30" spans="1:12" ht="25.5">
      <c r="A30" s="30"/>
      <c r="B30" s="31"/>
      <c r="C30" s="36"/>
      <c r="D30" s="15"/>
      <c r="E30" s="36"/>
      <c r="F30" s="35"/>
      <c r="G30" s="35"/>
      <c r="H30" s="35"/>
      <c r="I30" s="35"/>
      <c r="J30" s="35"/>
      <c r="K30" s="33"/>
      <c r="L30" s="44"/>
    </row>
    <row r="31" spans="1:12" ht="25.5">
      <c r="A31" s="30"/>
      <c r="B31" s="31"/>
      <c r="C31" s="36"/>
      <c r="D31" s="15"/>
      <c r="E31" s="36"/>
      <c r="F31" s="35"/>
      <c r="G31" s="35"/>
      <c r="H31" s="35"/>
      <c r="I31" s="35"/>
      <c r="J31" s="35"/>
      <c r="K31" s="33"/>
      <c r="L31" s="44"/>
    </row>
    <row r="32" spans="1:12" ht="24" customHeight="1">
      <c r="A32" s="30"/>
      <c r="B32" s="31"/>
      <c r="C32" s="67" t="s">
        <v>32</v>
      </c>
      <c r="D32" s="67"/>
      <c r="E32" s="67"/>
      <c r="F32" s="67"/>
      <c r="G32" s="67"/>
      <c r="H32" s="67"/>
      <c r="I32" s="67"/>
      <c r="J32" s="67"/>
      <c r="K32" s="33"/>
      <c r="L32" s="34"/>
    </row>
    <row r="33" spans="1:12" ht="25.5">
      <c r="A33" s="30"/>
      <c r="B33" s="31"/>
      <c r="C33" s="36"/>
      <c r="D33" s="15"/>
      <c r="E33" s="36"/>
      <c r="F33" s="35"/>
      <c r="G33" s="35"/>
      <c r="H33" s="35"/>
      <c r="I33" s="35"/>
      <c r="J33" s="35"/>
      <c r="K33" s="33"/>
      <c r="L33" s="34"/>
    </row>
    <row r="34" spans="1:12" ht="25.5">
      <c r="A34" s="30"/>
      <c r="B34" s="31"/>
      <c r="C34" s="36"/>
      <c r="D34" s="15"/>
      <c r="E34" s="36"/>
      <c r="F34" s="35"/>
      <c r="G34" s="35"/>
      <c r="H34" s="35"/>
      <c r="I34" s="35"/>
      <c r="J34" s="35"/>
      <c r="K34" s="33"/>
      <c r="L34" s="34"/>
    </row>
    <row r="35" spans="1:12" ht="25.5">
      <c r="A35" s="30"/>
      <c r="B35" s="31"/>
      <c r="C35" s="36" t="s">
        <v>33</v>
      </c>
      <c r="D35" s="42"/>
      <c r="E35" s="36"/>
      <c r="F35" s="43">
        <v>173368</v>
      </c>
      <c r="G35" s="43"/>
      <c r="H35" s="35"/>
      <c r="I35" s="43"/>
      <c r="J35" s="43">
        <v>139799</v>
      </c>
      <c r="K35" s="33"/>
      <c r="L35" s="34"/>
    </row>
    <row r="36" spans="1:12" ht="25.5">
      <c r="A36" s="30"/>
      <c r="B36" s="31"/>
      <c r="C36" s="36" t="s">
        <v>34</v>
      </c>
      <c r="D36" s="42"/>
      <c r="E36" s="36"/>
      <c r="F36" s="35">
        <v>454</v>
      </c>
      <c r="G36" s="35"/>
      <c r="H36" s="35"/>
      <c r="I36" s="35"/>
      <c r="J36" s="35">
        <v>542</v>
      </c>
      <c r="K36" s="33"/>
      <c r="L36" s="44"/>
    </row>
    <row r="37" spans="1:12" ht="25.5">
      <c r="A37" s="30"/>
      <c r="B37" s="31"/>
      <c r="C37" s="36" t="s">
        <v>35</v>
      </c>
      <c r="D37" s="42"/>
      <c r="E37" s="36"/>
      <c r="F37" s="35">
        <v>73448</v>
      </c>
      <c r="G37" s="35"/>
      <c r="H37" s="35"/>
      <c r="I37" s="35"/>
      <c r="J37" s="35">
        <v>53783</v>
      </c>
      <c r="K37" s="33"/>
      <c r="L37" s="44"/>
    </row>
    <row r="38" spans="1:12" ht="25.5">
      <c r="A38" s="30"/>
      <c r="B38" s="31"/>
      <c r="C38" s="36" t="s">
        <v>36</v>
      </c>
      <c r="D38" s="42"/>
      <c r="E38" s="36"/>
      <c r="F38" s="35">
        <v>21493</v>
      </c>
      <c r="G38" s="35"/>
      <c r="H38" s="35"/>
      <c r="I38" s="35"/>
      <c r="J38" s="35">
        <f>1884+19821</f>
        <v>21705</v>
      </c>
      <c r="K38" s="33"/>
      <c r="L38" s="44"/>
    </row>
    <row r="39" spans="1:12" ht="25.5">
      <c r="A39" s="30"/>
      <c r="B39" s="31"/>
      <c r="C39" s="49" t="s">
        <v>37</v>
      </c>
      <c r="D39" s="50"/>
      <c r="E39" s="49"/>
      <c r="F39" s="51">
        <v>684</v>
      </c>
      <c r="G39" s="51"/>
      <c r="H39" s="35"/>
      <c r="I39" s="51"/>
      <c r="J39" s="51">
        <v>703</v>
      </c>
      <c r="K39" s="33"/>
      <c r="L39" s="44"/>
    </row>
    <row r="40" spans="1:12" ht="25.5">
      <c r="A40" s="30"/>
      <c r="B40" s="31"/>
      <c r="C40" s="36" t="s">
        <v>38</v>
      </c>
      <c r="D40" s="42"/>
      <c r="E40" s="36"/>
      <c r="F40" s="35">
        <f>-F39-F38+76633</f>
        <v>54456</v>
      </c>
      <c r="G40" s="35"/>
      <c r="H40" s="35"/>
      <c r="I40" s="35"/>
      <c r="J40" s="35">
        <f>-J39-J38+84401</f>
        <v>61993</v>
      </c>
      <c r="K40" s="33"/>
      <c r="L40" s="44"/>
    </row>
    <row r="41" spans="1:12" ht="25.5">
      <c r="A41" s="30"/>
      <c r="B41" s="31"/>
      <c r="C41" s="36"/>
      <c r="D41" s="15"/>
      <c r="E41" s="36"/>
      <c r="F41" s="45"/>
      <c r="G41" s="35"/>
      <c r="H41" s="35"/>
      <c r="I41" s="35"/>
      <c r="J41" s="45"/>
      <c r="K41" s="33"/>
      <c r="L41" s="44"/>
    </row>
    <row r="42" spans="1:12" ht="25.5">
      <c r="A42" s="30"/>
      <c r="B42" s="31"/>
      <c r="C42" s="36" t="s">
        <v>39</v>
      </c>
      <c r="D42" s="42"/>
      <c r="E42" s="52"/>
      <c r="F42" s="46">
        <f>SUM(F35:F41)</f>
        <v>323903</v>
      </c>
      <c r="G42" s="35"/>
      <c r="H42" s="35"/>
      <c r="I42" s="35"/>
      <c r="J42" s="46">
        <f>SUM(J35:J41)</f>
        <v>278525</v>
      </c>
      <c r="K42" s="33"/>
      <c r="L42" s="44"/>
    </row>
    <row r="43" spans="1:12" ht="25.5">
      <c r="A43" s="30"/>
      <c r="B43" s="31"/>
      <c r="C43" s="36"/>
      <c r="D43" s="15"/>
      <c r="E43" s="36"/>
      <c r="F43" s="35"/>
      <c r="G43" s="35"/>
      <c r="H43" s="35"/>
      <c r="I43" s="35"/>
      <c r="J43" s="35"/>
      <c r="K43" s="33"/>
      <c r="L43" s="44"/>
    </row>
    <row r="44" spans="1:12" ht="25.5">
      <c r="A44" s="30"/>
      <c r="B44" s="31"/>
      <c r="C44" s="36" t="s">
        <v>40</v>
      </c>
      <c r="D44" s="42"/>
      <c r="E44" s="36"/>
      <c r="F44" s="35">
        <v>97832</v>
      </c>
      <c r="G44" s="35"/>
      <c r="H44" s="35"/>
      <c r="I44" s="35"/>
      <c r="J44" s="35">
        <v>97979</v>
      </c>
      <c r="K44" s="33"/>
      <c r="L44" s="44"/>
    </row>
    <row r="45" spans="1:12" ht="25.5">
      <c r="A45" s="30"/>
      <c r="B45" s="31"/>
      <c r="C45" s="49" t="s">
        <v>41</v>
      </c>
      <c r="D45" s="50"/>
      <c r="E45" s="32"/>
      <c r="F45" s="51">
        <f>-F46-F47+73119</f>
        <v>52145</v>
      </c>
      <c r="G45" s="51"/>
      <c r="H45" s="35"/>
      <c r="I45" s="51"/>
      <c r="J45" s="51">
        <f>-J46-J47+72889</f>
        <v>51678</v>
      </c>
      <c r="K45" s="33"/>
      <c r="L45" s="44"/>
    </row>
    <row r="46" spans="1:12" ht="25.5">
      <c r="A46" s="30"/>
      <c r="B46" s="31"/>
      <c r="C46" s="36" t="s">
        <v>37</v>
      </c>
      <c r="D46" s="42"/>
      <c r="E46" s="49"/>
      <c r="F46" s="51">
        <v>226</v>
      </c>
      <c r="G46" s="51"/>
      <c r="H46" s="35"/>
      <c r="I46" s="51"/>
      <c r="J46" s="51">
        <v>383</v>
      </c>
      <c r="K46" s="33"/>
      <c r="L46" s="44"/>
    </row>
    <row r="47" spans="1:12" ht="25.5">
      <c r="A47" s="30"/>
      <c r="B47" s="31"/>
      <c r="C47" s="36" t="s">
        <v>42</v>
      </c>
      <c r="D47" s="42"/>
      <c r="E47" s="32"/>
      <c r="F47" s="51">
        <v>20748</v>
      </c>
      <c r="G47" s="51"/>
      <c r="H47" s="35"/>
      <c r="I47" s="51"/>
      <c r="J47" s="51">
        <v>20828</v>
      </c>
      <c r="K47" s="33"/>
      <c r="L47" s="44"/>
    </row>
    <row r="48" spans="1:12" ht="25.5">
      <c r="A48" s="30"/>
      <c r="B48" s="31"/>
      <c r="C48" s="36"/>
      <c r="D48" s="15"/>
      <c r="E48" s="36"/>
      <c r="F48" s="45"/>
      <c r="G48" s="35"/>
      <c r="H48" s="35"/>
      <c r="I48" s="35"/>
      <c r="J48" s="45"/>
      <c r="K48" s="33"/>
      <c r="L48" s="44"/>
    </row>
    <row r="49" spans="1:12" ht="25.5">
      <c r="A49" s="30"/>
      <c r="B49" s="31"/>
      <c r="C49" s="36" t="s">
        <v>43</v>
      </c>
      <c r="D49" s="42"/>
      <c r="E49" s="36"/>
      <c r="F49" s="46">
        <f>+F42+SUM(F44:F47)</f>
        <v>494854</v>
      </c>
      <c r="G49" s="35"/>
      <c r="H49" s="35"/>
      <c r="I49" s="35"/>
      <c r="J49" s="46">
        <f>+J42+SUM(J44:J47)</f>
        <v>449393</v>
      </c>
      <c r="K49" s="33"/>
      <c r="L49" s="44"/>
    </row>
    <row r="50" spans="1:12" ht="25.5">
      <c r="A50" s="30"/>
      <c r="B50" s="31"/>
      <c r="C50" s="36"/>
      <c r="D50" s="15"/>
      <c r="E50" s="36"/>
      <c r="F50" s="35"/>
      <c r="G50" s="35"/>
      <c r="H50" s="35"/>
      <c r="I50" s="35"/>
      <c r="J50" s="35"/>
      <c r="K50" s="33"/>
      <c r="L50" s="44"/>
    </row>
    <row r="51" spans="1:12" ht="25.5">
      <c r="A51" s="30"/>
      <c r="B51" s="31"/>
      <c r="C51" s="36" t="s">
        <v>44</v>
      </c>
      <c r="D51" s="42"/>
      <c r="E51" s="36"/>
      <c r="F51" s="35">
        <v>193854</v>
      </c>
      <c r="G51" s="35"/>
      <c r="H51" s="35"/>
      <c r="I51" s="35"/>
      <c r="J51" s="35">
        <v>190699</v>
      </c>
      <c r="K51" s="33"/>
      <c r="L51" s="44"/>
    </row>
    <row r="52" spans="1:12" ht="25.5">
      <c r="A52" s="30"/>
      <c r="B52" s="31"/>
      <c r="C52" s="36"/>
      <c r="D52" s="15"/>
      <c r="E52" s="36"/>
      <c r="F52" s="45"/>
      <c r="G52" s="35"/>
      <c r="H52" s="35"/>
      <c r="I52" s="35"/>
      <c r="J52" s="45"/>
      <c r="K52" s="33"/>
      <c r="L52" s="44"/>
    </row>
    <row r="53" spans="1:12" ht="26.25" thickBot="1">
      <c r="A53" s="30"/>
      <c r="B53" s="31"/>
      <c r="C53" s="36" t="s">
        <v>45</v>
      </c>
      <c r="D53" s="42"/>
      <c r="E53" s="36"/>
      <c r="F53" s="53">
        <f>+F49+F51</f>
        <v>688708</v>
      </c>
      <c r="G53" s="43"/>
      <c r="H53" s="35"/>
      <c r="I53" s="43"/>
      <c r="J53" s="53">
        <f>+J49+J51</f>
        <v>640092</v>
      </c>
      <c r="K53" s="33"/>
      <c r="L53" s="44"/>
    </row>
    <row r="54" spans="1:12" ht="27" customHeight="1" thickTop="1">
      <c r="A54" s="30"/>
      <c r="B54" s="54"/>
      <c r="C54" s="55"/>
      <c r="D54" s="56"/>
      <c r="E54" s="55"/>
      <c r="F54" s="57"/>
      <c r="G54" s="57"/>
      <c r="H54" s="57"/>
      <c r="I54" s="57"/>
      <c r="J54" s="57"/>
      <c r="K54" s="58"/>
      <c r="L54" s="44"/>
    </row>
    <row r="55" spans="1:12" ht="27" customHeight="1">
      <c r="A55" s="59"/>
      <c r="B55" s="60"/>
      <c r="C55" s="60"/>
      <c r="D55" s="61"/>
      <c r="E55" s="60"/>
      <c r="F55" s="60"/>
      <c r="G55" s="60"/>
      <c r="H55" s="60"/>
      <c r="I55" s="60"/>
      <c r="J55" s="60"/>
      <c r="K55" s="60"/>
      <c r="L55" s="62"/>
    </row>
    <row r="56" spans="6:10" ht="15">
      <c r="F56" s="5"/>
      <c r="G56" s="5"/>
      <c r="H56" s="5"/>
      <c r="I56" s="5"/>
      <c r="J56" s="5"/>
    </row>
    <row r="57" spans="1:10" ht="23.25">
      <c r="A57" s="63"/>
      <c r="F57" s="5"/>
      <c r="G57" s="5"/>
      <c r="H57" s="5"/>
      <c r="I57" s="5"/>
      <c r="J57" s="5"/>
    </row>
    <row r="58" spans="6:10" ht="15">
      <c r="F58" s="5"/>
      <c r="G58" s="5"/>
      <c r="H58" s="5"/>
      <c r="I58" s="5"/>
      <c r="J58" s="5"/>
    </row>
    <row r="59" spans="6:10" ht="23.25">
      <c r="F59" s="64">
        <f>+F28-F53</f>
        <v>0</v>
      </c>
      <c r="G59" s="5"/>
      <c r="H59" s="5">
        <f>+H28-H53</f>
        <v>0</v>
      </c>
      <c r="I59" s="5"/>
      <c r="J59" s="5">
        <f>+J28-J53</f>
        <v>0</v>
      </c>
    </row>
    <row r="60" spans="6:10" ht="15">
      <c r="F60" s="5"/>
      <c r="G60" s="5"/>
      <c r="H60" s="5"/>
      <c r="I60" s="5"/>
      <c r="J60" s="5"/>
    </row>
    <row r="61" spans="6:10" ht="15">
      <c r="F61" s="5"/>
      <c r="G61" s="5"/>
      <c r="H61" s="5"/>
      <c r="I61" s="5"/>
      <c r="J61" s="5"/>
    </row>
    <row r="62" spans="6:10" ht="15">
      <c r="F62" s="5"/>
      <c r="G62" s="5"/>
      <c r="H62" s="5"/>
      <c r="I62" s="5"/>
      <c r="J62" s="5"/>
    </row>
    <row r="63" spans="6:10" ht="15">
      <c r="F63" s="5"/>
      <c r="G63" s="5"/>
      <c r="H63" s="5"/>
      <c r="I63" s="5"/>
      <c r="J63" s="5"/>
    </row>
    <row r="64" spans="6:10" ht="15">
      <c r="F64" s="5"/>
      <c r="G64" s="5"/>
      <c r="H64" s="5"/>
      <c r="I64" s="5"/>
      <c r="J64" s="5"/>
    </row>
  </sheetData>
  <mergeCells count="5">
    <mergeCell ref="C32:J32"/>
    <mergeCell ref="C3:J3"/>
    <mergeCell ref="C4:J4"/>
    <mergeCell ref="C5:J5"/>
    <mergeCell ref="C7:J7"/>
  </mergeCells>
  <printOptions/>
  <pageMargins left="0.75" right="0.75" top="1" bottom="1" header="0.5" footer="0.5"/>
  <pageSetup horizontalDpi="600" verticalDpi="600" orientation="portrait" scale="47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Statndard Motor Products,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Blossom</dc:creator>
  <cp:keywords/>
  <dc:description/>
  <cp:lastModifiedBy>DWeber</cp:lastModifiedBy>
  <cp:lastPrinted>2007-03-09T03:12:50Z</cp:lastPrinted>
  <dcterms:created xsi:type="dcterms:W3CDTF">2007-03-06T15:57:51Z</dcterms:created>
  <dcterms:modified xsi:type="dcterms:W3CDTF">2007-05-09T15:28:47Z</dcterms:modified>
  <cp:category/>
  <cp:version/>
  <cp:contentType/>
  <cp:contentStatus/>
</cp:coreProperties>
</file>